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840" windowHeight="9615" activeTab="1"/>
  </bookViews>
  <sheets>
    <sheet name="ТМ-11" sheetId="1" r:id="rId1"/>
    <sheet name="МЦМ-11" sheetId="2" r:id="rId2"/>
  </sheets>
  <definedNames>
    <definedName name="_xlnm.Print_Area" localSheetId="0">'ТМ-11'!$A$1:$T$42</definedName>
  </definedNames>
  <calcPr fullCalcOnLoad="1"/>
</workbook>
</file>

<file path=xl/sharedStrings.xml><?xml version="1.0" encoding="utf-8"?>
<sst xmlns="http://schemas.openxmlformats.org/spreadsheetml/2006/main" count="133" uniqueCount="101">
  <si>
    <t>№</t>
  </si>
  <si>
    <t>п/п</t>
  </si>
  <si>
    <t>Фамилия,</t>
  </si>
  <si>
    <t>Предметы</t>
  </si>
  <si>
    <t>Пропуски уроков</t>
  </si>
  <si>
    <t>Приме-</t>
  </si>
  <si>
    <t>чание</t>
  </si>
  <si>
    <t>всего</t>
  </si>
  <si>
    <t>в т.ч.</t>
  </si>
  <si>
    <t>ува-</t>
  </si>
  <si>
    <t>жит.</t>
  </si>
  <si>
    <t>не ува-</t>
  </si>
  <si>
    <t>жит</t>
  </si>
  <si>
    <t>Воронкова Г С</t>
  </si>
  <si>
    <t>Галимов Д Н</t>
  </si>
  <si>
    <t>Гаун А Н</t>
  </si>
  <si>
    <t>Гилёва А А</t>
  </si>
  <si>
    <t>Гилёва А И</t>
  </si>
  <si>
    <t>Горюнов А А</t>
  </si>
  <si>
    <t>Гребешкова И А</t>
  </si>
  <si>
    <t>Гречкина К С</t>
  </si>
  <si>
    <t>Евдокименко Р В</t>
  </si>
  <si>
    <t>Ерёмин А А</t>
  </si>
  <si>
    <t>Иванов Е В</t>
  </si>
  <si>
    <t>Ислан Ж</t>
  </si>
  <si>
    <t>Каменева Т В</t>
  </si>
  <si>
    <t>Коротин С Д</t>
  </si>
  <si>
    <t>Кузнецова А С</t>
  </si>
  <si>
    <t>Кумейко О И</t>
  </si>
  <si>
    <t>Лұқбек Б Б</t>
  </si>
  <si>
    <t>Купряжкина С В</t>
  </si>
  <si>
    <t>Меньшиков В Н</t>
  </si>
  <si>
    <t>Нарожнова А А</t>
  </si>
  <si>
    <t>Пугаева А А</t>
  </si>
  <si>
    <t>Слонова К А</t>
  </si>
  <si>
    <t>Татьянкина А Ю</t>
  </si>
  <si>
    <t>Филиппов Н А</t>
  </si>
  <si>
    <t>Цыркова В В</t>
  </si>
  <si>
    <t>Шейкина А Ю</t>
  </si>
  <si>
    <t>«5»</t>
  </si>
  <si>
    <t>«4»</t>
  </si>
  <si>
    <t>«3»</t>
  </si>
  <si>
    <t>«2»</t>
  </si>
  <si>
    <t>Итого</t>
  </si>
  <si>
    <t>Султангазинов А</t>
  </si>
  <si>
    <t>Бахытканов М Б</t>
  </si>
  <si>
    <t>Белкин И Н</t>
  </si>
  <si>
    <t>Булатов И С</t>
  </si>
  <si>
    <t>Владимиров В А</t>
  </si>
  <si>
    <t>Григоренко А А</t>
  </si>
  <si>
    <t>Драченин А С</t>
  </si>
  <si>
    <t>Дубовицкий Д В</t>
  </si>
  <si>
    <t>Ибрагимов ГШ</t>
  </si>
  <si>
    <t>Кабаев Т К</t>
  </si>
  <si>
    <t>Козлов А Н</t>
  </si>
  <si>
    <t>Колмакова Д В</t>
  </si>
  <si>
    <t>Краснобаев А А</t>
  </si>
  <si>
    <t>Нагайцев К И</t>
  </si>
  <si>
    <t>Никитин Д Б</t>
  </si>
  <si>
    <t>Поваренко С А</t>
  </si>
  <si>
    <t>Противень С А</t>
  </si>
  <si>
    <t>Сафрайдер Д С</t>
  </si>
  <si>
    <t>Середа А А</t>
  </si>
  <si>
    <t>Степанов Р Е</t>
  </si>
  <si>
    <t>Федотов А А</t>
  </si>
  <si>
    <t>Цырыпкин О Н</t>
  </si>
  <si>
    <t>н/а</t>
  </si>
  <si>
    <t>Примечание</t>
  </si>
  <si>
    <t>Фамилия, имя, отчество</t>
  </si>
  <si>
    <t>уваж</t>
  </si>
  <si>
    <t>без уваж</t>
  </si>
  <si>
    <t>КЗ</t>
  </si>
  <si>
    <t>УСП</t>
  </si>
  <si>
    <t xml:space="preserve">УСП </t>
  </si>
  <si>
    <t>хорошисты</t>
  </si>
  <si>
    <t>резерв</t>
  </si>
  <si>
    <t xml:space="preserve"> ТМ-11</t>
  </si>
  <si>
    <t>Зюзина С.О.</t>
  </si>
  <si>
    <t>Нуркешева А. С.</t>
  </si>
  <si>
    <t>Третьякова Е.И.</t>
  </si>
  <si>
    <t>Юрченко В.В.</t>
  </si>
  <si>
    <t>Саванец А.В.</t>
  </si>
  <si>
    <t xml:space="preserve"> МЦМ-11</t>
  </si>
  <si>
    <t>Передерьев С.С.</t>
  </si>
  <si>
    <t>Слонов В.Е.</t>
  </si>
  <si>
    <t>физ-ра</t>
  </si>
  <si>
    <t>осв</t>
  </si>
  <si>
    <t>зач</t>
  </si>
  <si>
    <t>хор</t>
  </si>
  <si>
    <t>% пос</t>
  </si>
  <si>
    <t>% пр</t>
  </si>
  <si>
    <t>рез</t>
  </si>
  <si>
    <t xml:space="preserve">имя, </t>
  </si>
  <si>
    <t>отчество</t>
  </si>
  <si>
    <t>электротех</t>
  </si>
  <si>
    <t>кач зн</t>
  </si>
  <si>
    <t>Доронин М.</t>
  </si>
  <si>
    <t>Булгаков А.</t>
  </si>
  <si>
    <t>тех механ</t>
  </si>
  <si>
    <t xml:space="preserve">пр мех </t>
  </si>
  <si>
    <t>ПЦМ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</si>
</sst>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6" xfId="0" applyBorder="1" applyAlignment="1">
      <alignment horizontal="right"/>
    </xf>
    <xf numFmtId="0" fontId="2" fillId="33" borderId="13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2" fillId="35" borderId="15" xfId="0" applyFont="1" applyFill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0" fillId="35" borderId="16" xfId="0" applyFill="1" applyBorder="1" applyAlignment="1">
      <alignment/>
    </xf>
    <xf numFmtId="0" fontId="4" fillId="33" borderId="13" xfId="0" applyFont="1" applyFill="1" applyBorder="1" applyAlignment="1">
      <alignment vertical="top" wrapText="1"/>
    </xf>
    <xf numFmtId="0" fontId="2" fillId="36" borderId="13" xfId="0" applyFont="1" applyFill="1" applyBorder="1" applyAlignment="1">
      <alignment vertical="top" wrapText="1"/>
    </xf>
    <xf numFmtId="0" fontId="2" fillId="37" borderId="13" xfId="0" applyFont="1" applyFill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38" borderId="13" xfId="0" applyFont="1" applyFill="1" applyBorder="1" applyAlignment="1">
      <alignment vertical="top" wrapText="1"/>
    </xf>
    <xf numFmtId="0" fontId="2" fillId="38" borderId="17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0" fillId="38" borderId="0" xfId="0" applyFill="1" applyAlignment="1">
      <alignment/>
    </xf>
    <xf numFmtId="0" fontId="0" fillId="38" borderId="16" xfId="0" applyFill="1" applyBorder="1" applyAlignment="1">
      <alignment/>
    </xf>
    <xf numFmtId="0" fontId="2" fillId="0" borderId="18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" fillId="9" borderId="13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16" xfId="0" applyBorder="1" applyAlignment="1">
      <alignment horizontal="left"/>
    </xf>
    <xf numFmtId="0" fontId="0" fillId="38" borderId="0" xfId="0" applyFill="1" applyBorder="1" applyAlignment="1">
      <alignment horizontal="center"/>
    </xf>
    <xf numFmtId="0" fontId="2" fillId="9" borderId="16" xfId="0" applyFont="1" applyFill="1" applyBorder="1" applyAlignment="1">
      <alignment vertical="top" wrapText="1"/>
    </xf>
    <xf numFmtId="0" fontId="2" fillId="8" borderId="16" xfId="0" applyFont="1" applyFill="1" applyBorder="1" applyAlignment="1">
      <alignment vertical="top" wrapText="1"/>
    </xf>
    <xf numFmtId="0" fontId="49" fillId="38" borderId="16" xfId="0" applyFont="1" applyFill="1" applyBorder="1" applyAlignment="1">
      <alignment vertical="top" wrapText="1"/>
    </xf>
    <xf numFmtId="0" fontId="2" fillId="35" borderId="16" xfId="0" applyFont="1" applyFill="1" applyBorder="1" applyAlignment="1">
      <alignment vertical="top" wrapText="1"/>
    </xf>
    <xf numFmtId="9" fontId="8" fillId="35" borderId="13" xfId="0" applyNumberFormat="1" applyFont="1" applyFill="1" applyBorder="1" applyAlignment="1">
      <alignment horizontal="center" vertical="top" wrapText="1"/>
    </xf>
    <xf numFmtId="9" fontId="8" fillId="33" borderId="13" xfId="0" applyNumberFormat="1" applyFont="1" applyFill="1" applyBorder="1" applyAlignment="1">
      <alignment horizontal="center" vertical="top" wrapText="1"/>
    </xf>
    <xf numFmtId="9" fontId="9" fillId="37" borderId="16" xfId="0" applyNumberFormat="1" applyFont="1" applyFill="1" applyBorder="1" applyAlignment="1">
      <alignment/>
    </xf>
    <xf numFmtId="0" fontId="2" fillId="8" borderId="16" xfId="0" applyFont="1" applyFill="1" applyBorder="1" applyAlignment="1">
      <alignment/>
    </xf>
    <xf numFmtId="0" fontId="2" fillId="0" borderId="19" xfId="0" applyFont="1" applyBorder="1" applyAlignment="1">
      <alignment vertical="top" wrapText="1"/>
    </xf>
    <xf numFmtId="0" fontId="1" fillId="0" borderId="20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38" borderId="16" xfId="0" applyFont="1" applyFill="1" applyBorder="1" applyAlignment="1">
      <alignment wrapText="1"/>
    </xf>
    <xf numFmtId="0" fontId="2" fillId="9" borderId="16" xfId="0" applyFont="1" applyFill="1" applyBorder="1" applyAlignment="1">
      <alignment wrapText="1"/>
    </xf>
    <xf numFmtId="0" fontId="2" fillId="8" borderId="16" xfId="0" applyFont="1" applyFill="1" applyBorder="1" applyAlignment="1">
      <alignment wrapText="1"/>
    </xf>
    <xf numFmtId="0" fontId="2" fillId="39" borderId="16" xfId="0" applyFont="1" applyFill="1" applyBorder="1" applyAlignment="1">
      <alignment wrapText="1"/>
    </xf>
    <xf numFmtId="0" fontId="2" fillId="38" borderId="21" xfId="0" applyFont="1" applyFill="1" applyBorder="1" applyAlignment="1">
      <alignment vertical="top" wrapText="1"/>
    </xf>
    <xf numFmtId="0" fontId="2" fillId="38" borderId="19" xfId="0" applyFont="1" applyFill="1" applyBorder="1" applyAlignment="1">
      <alignment vertical="top" wrapText="1"/>
    </xf>
    <xf numFmtId="0" fontId="0" fillId="0" borderId="16" xfId="0" applyFont="1" applyBorder="1" applyAlignment="1">
      <alignment/>
    </xf>
    <xf numFmtId="0" fontId="0" fillId="40" borderId="19" xfId="0" applyFill="1" applyBorder="1" applyAlignment="1">
      <alignment/>
    </xf>
    <xf numFmtId="0" fontId="0" fillId="15" borderId="19" xfId="0" applyFill="1" applyBorder="1" applyAlignment="1">
      <alignment/>
    </xf>
    <xf numFmtId="0" fontId="0" fillId="39" borderId="19" xfId="0" applyFill="1" applyBorder="1" applyAlignment="1">
      <alignment/>
    </xf>
    <xf numFmtId="0" fontId="2" fillId="15" borderId="16" xfId="0" applyFont="1" applyFill="1" applyBorder="1" applyAlignment="1">
      <alignment vertical="top" wrapText="1"/>
    </xf>
    <xf numFmtId="9" fontId="10" fillId="37" borderId="16" xfId="0" applyNumberFormat="1" applyFont="1" applyFill="1" applyBorder="1" applyAlignment="1">
      <alignment/>
    </xf>
    <xf numFmtId="9" fontId="5" fillId="36" borderId="13" xfId="0" applyNumberFormat="1" applyFont="1" applyFill="1" applyBorder="1" applyAlignment="1">
      <alignment horizontal="center" vertical="top" wrapText="1"/>
    </xf>
    <xf numFmtId="0" fontId="0" fillId="15" borderId="16" xfId="0" applyFill="1" applyBorder="1" applyAlignment="1">
      <alignment horizontal="right"/>
    </xf>
    <xf numFmtId="0" fontId="0" fillId="40" borderId="16" xfId="0" applyFill="1" applyBorder="1" applyAlignment="1">
      <alignment horizontal="right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9" borderId="16" xfId="0" applyFont="1" applyFill="1" applyBorder="1" applyAlignment="1">
      <alignment horizontal="center" vertical="top" wrapText="1"/>
    </xf>
    <xf numFmtId="0" fontId="2" fillId="38" borderId="16" xfId="0" applyFont="1" applyFill="1" applyBorder="1" applyAlignment="1">
      <alignment horizontal="center" vertical="top" wrapText="1"/>
    </xf>
    <xf numFmtId="0" fontId="2" fillId="8" borderId="16" xfId="0" applyFont="1" applyFill="1" applyBorder="1" applyAlignment="1">
      <alignment horizontal="center" vertical="top" wrapText="1"/>
    </xf>
    <xf numFmtId="0" fontId="2" fillId="39" borderId="16" xfId="0" applyFont="1" applyFill="1" applyBorder="1" applyAlignment="1">
      <alignment horizontal="center" vertical="top" wrapText="1"/>
    </xf>
    <xf numFmtId="0" fontId="2" fillId="38" borderId="13" xfId="0" applyFont="1" applyFill="1" applyBorder="1" applyAlignment="1">
      <alignment horizontal="center" vertical="top" wrapText="1"/>
    </xf>
    <xf numFmtId="0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2" fillId="41" borderId="16" xfId="0" applyFont="1" applyFill="1" applyBorder="1" applyAlignment="1">
      <alignment vertical="top" wrapText="1"/>
    </xf>
    <xf numFmtId="0" fontId="2" fillId="41" borderId="16" xfId="0" applyFont="1" applyFill="1" applyBorder="1" applyAlignment="1">
      <alignment wrapText="1"/>
    </xf>
    <xf numFmtId="0" fontId="2" fillId="41" borderId="16" xfId="0" applyFont="1" applyFill="1" applyBorder="1" applyAlignment="1">
      <alignment horizontal="center" vertical="top" wrapText="1"/>
    </xf>
    <xf numFmtId="0" fontId="0" fillId="37" borderId="16" xfId="0" applyFont="1" applyFill="1" applyBorder="1" applyAlignment="1">
      <alignment vertical="center" wrapText="1"/>
    </xf>
    <xf numFmtId="0" fontId="2" fillId="9" borderId="16" xfId="0" applyFont="1" applyFill="1" applyBorder="1" applyAlignment="1">
      <alignment/>
    </xf>
    <xf numFmtId="0" fontId="0" fillId="0" borderId="11" xfId="0" applyBorder="1" applyAlignment="1">
      <alignment horizontal="center" vertical="top" wrapText="1"/>
    </xf>
    <xf numFmtId="0" fontId="2" fillId="36" borderId="15" xfId="0" applyFont="1" applyFill="1" applyBorder="1" applyAlignment="1">
      <alignment horizontal="center" vertical="top" wrapText="1"/>
    </xf>
    <xf numFmtId="0" fontId="0" fillId="37" borderId="16" xfId="0" applyFont="1" applyFill="1" applyBorder="1" applyAlignment="1">
      <alignment horizontal="center" wrapText="1"/>
    </xf>
    <xf numFmtId="0" fontId="0" fillId="39" borderId="16" xfId="0" applyFill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 vertical="top" textRotation="90" wrapText="1"/>
    </xf>
    <xf numFmtId="0" fontId="3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textRotation="90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textRotation="90" wrapText="1"/>
    </xf>
    <xf numFmtId="0" fontId="2" fillId="0" borderId="11" xfId="0" applyFont="1" applyBorder="1" applyAlignment="1">
      <alignment horizontal="center" vertical="top" textRotation="90" wrapText="1"/>
    </xf>
    <xf numFmtId="0" fontId="2" fillId="0" borderId="10" xfId="0" applyFont="1" applyBorder="1" applyAlignment="1">
      <alignment vertical="top" textRotation="90" wrapText="1"/>
    </xf>
    <xf numFmtId="0" fontId="2" fillId="0" borderId="11" xfId="0" applyFont="1" applyBorder="1" applyAlignment="1">
      <alignment vertical="top" textRotation="90" wrapText="1"/>
    </xf>
    <xf numFmtId="0" fontId="2" fillId="0" borderId="23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/>
    </xf>
    <xf numFmtId="0" fontId="0" fillId="37" borderId="16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="130" zoomScaleNormal="130" zoomScaleSheetLayoutView="115" workbookViewId="0" topLeftCell="A31">
      <selection activeCell="A41" sqref="A41:A42"/>
    </sheetView>
  </sheetViews>
  <sheetFormatPr defaultColWidth="9.140625" defaultRowHeight="12.75"/>
  <cols>
    <col min="1" max="1" width="6.00390625" style="0" customWidth="1"/>
    <col min="2" max="2" width="18.140625" style="0" customWidth="1"/>
    <col min="3" max="4" width="4.7109375" style="74" customWidth="1"/>
    <col min="5" max="8" width="4.7109375" style="0" customWidth="1"/>
    <col min="9" max="9" width="6.7109375" style="0" customWidth="1"/>
    <col min="10" max="10" width="6.8515625" style="0" customWidth="1"/>
    <col min="11" max="11" width="6.7109375" style="0" customWidth="1"/>
    <col min="12" max="12" width="7.140625" style="0" customWidth="1"/>
    <col min="13" max="13" width="7.00390625" style="0" customWidth="1"/>
    <col min="14" max="14" width="10.421875" style="0" customWidth="1"/>
  </cols>
  <sheetData>
    <row r="1" spans="1:12" ht="22.5" customHeight="1">
      <c r="A1" s="88" t="s">
        <v>0</v>
      </c>
      <c r="B1" s="88" t="s">
        <v>68</v>
      </c>
      <c r="C1" s="88" t="s">
        <v>3</v>
      </c>
      <c r="D1" s="88"/>
      <c r="E1" s="88"/>
      <c r="F1" s="88"/>
      <c r="G1" s="88"/>
      <c r="H1" s="88"/>
      <c r="I1" s="88" t="s">
        <v>4</v>
      </c>
      <c r="J1" s="88"/>
      <c r="K1" s="88"/>
      <c r="L1" s="87" t="s">
        <v>67</v>
      </c>
    </row>
    <row r="2" spans="1:12" ht="16.5" customHeight="1">
      <c r="A2" s="88"/>
      <c r="B2" s="88"/>
      <c r="C2" s="87" t="s">
        <v>85</v>
      </c>
      <c r="D2" s="87" t="s">
        <v>98</v>
      </c>
      <c r="E2" s="90"/>
      <c r="F2" s="90"/>
      <c r="G2" s="90"/>
      <c r="H2" s="90"/>
      <c r="I2" s="89" t="s">
        <v>7</v>
      </c>
      <c r="J2" s="89" t="s">
        <v>8</v>
      </c>
      <c r="K2" s="89"/>
      <c r="L2" s="87"/>
    </row>
    <row r="3" spans="1:12" ht="35.25" customHeight="1">
      <c r="A3" s="88"/>
      <c r="B3" s="88"/>
      <c r="C3" s="87"/>
      <c r="D3" s="87"/>
      <c r="E3" s="90"/>
      <c r="F3" s="90"/>
      <c r="G3" s="90"/>
      <c r="H3" s="90"/>
      <c r="I3" s="89"/>
      <c r="J3" s="89" t="s">
        <v>69</v>
      </c>
      <c r="K3" s="89" t="s">
        <v>70</v>
      </c>
      <c r="L3" s="87"/>
    </row>
    <row r="4" spans="1:12" ht="16.5" customHeight="1">
      <c r="A4" s="88"/>
      <c r="B4" s="88"/>
      <c r="C4" s="87"/>
      <c r="D4" s="87"/>
      <c r="E4" s="90"/>
      <c r="F4" s="90"/>
      <c r="G4" s="90"/>
      <c r="H4" s="90"/>
      <c r="I4" s="89"/>
      <c r="J4" s="89"/>
      <c r="K4" s="89"/>
      <c r="L4" s="87"/>
    </row>
    <row r="5" spans="1:12" ht="15.75" customHeight="1">
      <c r="A5" s="39">
        <v>1</v>
      </c>
      <c r="B5" s="51" t="s">
        <v>45</v>
      </c>
      <c r="C5" s="67">
        <v>4</v>
      </c>
      <c r="D5" s="67" t="s">
        <v>66</v>
      </c>
      <c r="E5" s="29"/>
      <c r="F5" s="29"/>
      <c r="G5" s="54"/>
      <c r="H5" s="29"/>
      <c r="I5" s="55">
        <f>SUM(J5:K5)</f>
        <v>16</v>
      </c>
      <c r="J5" s="29">
        <v>8</v>
      </c>
      <c r="K5" s="29">
        <v>8</v>
      </c>
      <c r="L5" s="42">
        <v>2</v>
      </c>
    </row>
    <row r="6" spans="1:12" ht="15.75" customHeight="1">
      <c r="A6" s="26">
        <v>2</v>
      </c>
      <c r="B6" s="49" t="s">
        <v>46</v>
      </c>
      <c r="C6" s="68">
        <v>4</v>
      </c>
      <c r="D6" s="68">
        <v>3</v>
      </c>
      <c r="E6" s="29"/>
      <c r="F6" s="29"/>
      <c r="G6" s="54"/>
      <c r="H6" s="29"/>
      <c r="I6" s="55">
        <f aca="true" t="shared" si="0" ref="I6:I29">SUM(J6:K6)</f>
        <v>0</v>
      </c>
      <c r="J6" s="29"/>
      <c r="K6" s="29"/>
      <c r="L6" s="60">
        <v>3600</v>
      </c>
    </row>
    <row r="7" spans="1:12" ht="15.75" customHeight="1">
      <c r="A7" s="26">
        <v>3</v>
      </c>
      <c r="B7" s="50" t="s">
        <v>47</v>
      </c>
      <c r="C7" s="68">
        <v>3</v>
      </c>
      <c r="D7" s="68">
        <v>4</v>
      </c>
      <c r="E7" s="29"/>
      <c r="F7" s="29"/>
      <c r="G7" s="54"/>
      <c r="H7" s="29"/>
      <c r="I7" s="55">
        <f t="shared" si="0"/>
        <v>8</v>
      </c>
      <c r="J7" s="29"/>
      <c r="K7" s="29">
        <v>8</v>
      </c>
      <c r="L7" s="26"/>
    </row>
    <row r="8" spans="1:12" ht="15.75" customHeight="1">
      <c r="A8" s="26">
        <v>4</v>
      </c>
      <c r="B8" s="50" t="s">
        <v>48</v>
      </c>
      <c r="C8" s="68">
        <v>4</v>
      </c>
      <c r="D8" s="68">
        <v>3</v>
      </c>
      <c r="E8" s="29"/>
      <c r="F8" s="29"/>
      <c r="G8" s="54"/>
      <c r="H8" s="29"/>
      <c r="I8" s="55">
        <f t="shared" si="0"/>
        <v>4</v>
      </c>
      <c r="J8" s="29"/>
      <c r="K8" s="29">
        <v>4</v>
      </c>
      <c r="L8" s="26"/>
    </row>
    <row r="9" spans="1:12" ht="15.75" customHeight="1">
      <c r="A9" s="39">
        <v>5</v>
      </c>
      <c r="B9" s="51" t="s">
        <v>49</v>
      </c>
      <c r="C9" s="67">
        <v>3</v>
      </c>
      <c r="D9" s="67" t="s">
        <v>66</v>
      </c>
      <c r="E9" s="29"/>
      <c r="F9" s="29"/>
      <c r="G9" s="54"/>
      <c r="H9" s="29"/>
      <c r="I9" s="55">
        <f t="shared" si="0"/>
        <v>36</v>
      </c>
      <c r="J9" s="29"/>
      <c r="K9" s="39">
        <v>36</v>
      </c>
      <c r="L9" s="26"/>
    </row>
    <row r="10" spans="1:12" ht="15.75" customHeight="1">
      <c r="A10" s="39">
        <v>6</v>
      </c>
      <c r="B10" s="51" t="s">
        <v>50</v>
      </c>
      <c r="C10" s="67" t="s">
        <v>86</v>
      </c>
      <c r="D10" s="67">
        <v>2</v>
      </c>
      <c r="E10" s="29"/>
      <c r="F10" s="29"/>
      <c r="G10" s="54"/>
      <c r="H10" s="29"/>
      <c r="I10" s="55">
        <f t="shared" si="0"/>
        <v>4</v>
      </c>
      <c r="J10" s="29"/>
      <c r="K10" s="29">
        <v>4</v>
      </c>
      <c r="L10" s="26"/>
    </row>
    <row r="11" spans="1:12" ht="15.75" customHeight="1">
      <c r="A11" s="26">
        <v>7</v>
      </c>
      <c r="B11" s="50" t="s">
        <v>51</v>
      </c>
      <c r="C11" s="68">
        <v>3</v>
      </c>
      <c r="D11" s="68">
        <v>3</v>
      </c>
      <c r="E11" s="29"/>
      <c r="F11" s="29"/>
      <c r="G11" s="54"/>
      <c r="H11" s="29"/>
      <c r="I11" s="55">
        <f t="shared" si="0"/>
        <v>6</v>
      </c>
      <c r="J11" s="29"/>
      <c r="K11" s="29">
        <v>6</v>
      </c>
      <c r="L11" s="26"/>
    </row>
    <row r="12" spans="1:14" ht="15.75" customHeight="1">
      <c r="A12" s="75">
        <v>8</v>
      </c>
      <c r="B12" s="76" t="s">
        <v>52</v>
      </c>
      <c r="C12" s="77">
        <v>4</v>
      </c>
      <c r="D12" s="77">
        <v>3</v>
      </c>
      <c r="E12" s="29"/>
      <c r="F12" s="29"/>
      <c r="G12" s="54"/>
      <c r="H12" s="29"/>
      <c r="I12" s="55">
        <f t="shared" si="0"/>
        <v>4</v>
      </c>
      <c r="J12" s="29"/>
      <c r="K12" s="29">
        <v>4</v>
      </c>
      <c r="L12" s="26"/>
      <c r="M12" s="57">
        <v>2</v>
      </c>
      <c r="N12" s="12" t="s">
        <v>74</v>
      </c>
    </row>
    <row r="13" spans="1:14" ht="15.75" customHeight="1">
      <c r="A13" s="39">
        <v>9</v>
      </c>
      <c r="B13" s="51" t="s">
        <v>53</v>
      </c>
      <c r="C13" s="67" t="s">
        <v>66</v>
      </c>
      <c r="D13" s="67" t="s">
        <v>66</v>
      </c>
      <c r="E13" s="29"/>
      <c r="F13" s="29"/>
      <c r="G13" s="54"/>
      <c r="H13" s="29"/>
      <c r="I13" s="55">
        <f t="shared" si="0"/>
        <v>22</v>
      </c>
      <c r="J13" s="29"/>
      <c r="K13" s="39">
        <v>22</v>
      </c>
      <c r="L13" s="26"/>
      <c r="M13" s="58">
        <v>8</v>
      </c>
      <c r="N13" s="56" t="s">
        <v>66</v>
      </c>
    </row>
    <row r="14" spans="1:14" ht="15.75" customHeight="1">
      <c r="A14" s="40">
        <v>10</v>
      </c>
      <c r="B14" s="52" t="s">
        <v>54</v>
      </c>
      <c r="C14" s="69">
        <v>4</v>
      </c>
      <c r="D14" s="69">
        <v>4</v>
      </c>
      <c r="E14" s="29"/>
      <c r="F14" s="29"/>
      <c r="G14" s="54"/>
      <c r="H14" s="29"/>
      <c r="I14" s="55">
        <f t="shared" si="0"/>
        <v>0</v>
      </c>
      <c r="J14" s="29"/>
      <c r="K14" s="29"/>
      <c r="L14" s="26"/>
      <c r="M14" s="59"/>
      <c r="N14" s="12" t="s">
        <v>75</v>
      </c>
    </row>
    <row r="15" spans="1:12" ht="15.75" customHeight="1">
      <c r="A15" s="26">
        <v>11</v>
      </c>
      <c r="B15" s="50" t="s">
        <v>55</v>
      </c>
      <c r="C15" s="68" t="s">
        <v>86</v>
      </c>
      <c r="D15" s="68">
        <v>3</v>
      </c>
      <c r="E15" s="29"/>
      <c r="F15" s="29"/>
      <c r="G15" s="54"/>
      <c r="H15" s="29"/>
      <c r="I15" s="55">
        <f>SUM(J15:K15)</f>
        <v>2</v>
      </c>
      <c r="J15" s="29"/>
      <c r="K15" s="29">
        <v>2</v>
      </c>
      <c r="L15" s="26"/>
    </row>
    <row r="16" spans="1:12" ht="15.75" customHeight="1">
      <c r="A16" s="26">
        <v>12</v>
      </c>
      <c r="B16" s="50" t="s">
        <v>56</v>
      </c>
      <c r="C16" s="68">
        <v>3</v>
      </c>
      <c r="D16" s="68">
        <v>3</v>
      </c>
      <c r="E16" s="29"/>
      <c r="F16" s="29"/>
      <c r="G16" s="54"/>
      <c r="H16" s="29"/>
      <c r="I16" s="55">
        <f t="shared" si="0"/>
        <v>14</v>
      </c>
      <c r="J16" s="29"/>
      <c r="K16" s="29">
        <v>14</v>
      </c>
      <c r="L16" s="26"/>
    </row>
    <row r="17" spans="1:12" ht="15.75" customHeight="1">
      <c r="A17" s="39">
        <v>13</v>
      </c>
      <c r="B17" s="51" t="s">
        <v>57</v>
      </c>
      <c r="C17" s="67">
        <v>4</v>
      </c>
      <c r="D17" s="67" t="s">
        <v>66</v>
      </c>
      <c r="E17" s="29"/>
      <c r="F17" s="29"/>
      <c r="G17" s="54"/>
      <c r="H17" s="29"/>
      <c r="I17" s="55">
        <f t="shared" si="0"/>
        <v>8</v>
      </c>
      <c r="J17" s="29"/>
      <c r="K17" s="29">
        <v>8</v>
      </c>
      <c r="L17" s="26"/>
    </row>
    <row r="18" spans="1:12" ht="15.75" customHeight="1">
      <c r="A18" s="29">
        <v>14</v>
      </c>
      <c r="B18" s="50" t="s">
        <v>58</v>
      </c>
      <c r="C18" s="68">
        <v>3</v>
      </c>
      <c r="D18" s="68">
        <v>4</v>
      </c>
      <c r="E18" s="29"/>
      <c r="F18" s="29"/>
      <c r="G18" s="54"/>
      <c r="H18" s="29"/>
      <c r="I18" s="55">
        <f t="shared" si="0"/>
        <v>14</v>
      </c>
      <c r="J18" s="29"/>
      <c r="K18" s="29">
        <v>14</v>
      </c>
      <c r="L18" s="26"/>
    </row>
    <row r="19" spans="1:12" ht="15.75" customHeight="1">
      <c r="A19" s="29">
        <v>15</v>
      </c>
      <c r="B19" s="50" t="s">
        <v>59</v>
      </c>
      <c r="C19" s="68">
        <v>4</v>
      </c>
      <c r="D19" s="68">
        <v>3</v>
      </c>
      <c r="E19" s="29"/>
      <c r="F19" s="29"/>
      <c r="G19" s="54"/>
      <c r="H19" s="29"/>
      <c r="I19" s="55">
        <f t="shared" si="0"/>
        <v>0</v>
      </c>
      <c r="J19" s="31"/>
      <c r="K19" s="31"/>
      <c r="L19" s="26"/>
    </row>
    <row r="20" spans="1:12" ht="15.75" customHeight="1">
      <c r="A20" s="39">
        <v>16</v>
      </c>
      <c r="B20" s="51" t="s">
        <v>60</v>
      </c>
      <c r="C20" s="67" t="s">
        <v>86</v>
      </c>
      <c r="D20" s="67" t="s">
        <v>66</v>
      </c>
      <c r="E20" s="29"/>
      <c r="F20" s="29"/>
      <c r="G20" s="54"/>
      <c r="H20" s="29"/>
      <c r="I20" s="55">
        <f t="shared" si="0"/>
        <v>8</v>
      </c>
      <c r="J20" s="29">
        <v>8</v>
      </c>
      <c r="K20" s="29"/>
      <c r="L20" s="26"/>
    </row>
    <row r="21" spans="1:12" ht="15.75" customHeight="1">
      <c r="A21" s="29">
        <v>17</v>
      </c>
      <c r="B21" s="50" t="s">
        <v>61</v>
      </c>
      <c r="C21" s="68">
        <v>4</v>
      </c>
      <c r="D21" s="68">
        <v>3</v>
      </c>
      <c r="E21" s="29"/>
      <c r="F21" s="29"/>
      <c r="G21" s="54"/>
      <c r="H21" s="29"/>
      <c r="I21" s="55">
        <f t="shared" si="0"/>
        <v>0</v>
      </c>
      <c r="J21" s="29"/>
      <c r="K21" s="29"/>
      <c r="L21" s="26"/>
    </row>
    <row r="22" spans="1:12" ht="15.75" customHeight="1">
      <c r="A22" s="26">
        <v>18</v>
      </c>
      <c r="B22" s="50" t="s">
        <v>62</v>
      </c>
      <c r="C22" s="68">
        <v>3</v>
      </c>
      <c r="D22" s="68">
        <v>3</v>
      </c>
      <c r="E22" s="29"/>
      <c r="F22" s="29"/>
      <c r="G22" s="54"/>
      <c r="H22" s="29"/>
      <c r="I22" s="55">
        <f>SUM(J22:K22)</f>
        <v>0</v>
      </c>
      <c r="J22" s="29"/>
      <c r="K22" s="41"/>
      <c r="L22" s="26"/>
    </row>
    <row r="23" spans="1:12" ht="15.75" customHeight="1">
      <c r="A23" s="29">
        <v>19</v>
      </c>
      <c r="B23" s="50" t="s">
        <v>63</v>
      </c>
      <c r="C23" s="68">
        <v>5</v>
      </c>
      <c r="D23" s="68">
        <v>3</v>
      </c>
      <c r="E23" s="29"/>
      <c r="F23" s="29"/>
      <c r="G23" s="54"/>
      <c r="H23" s="29"/>
      <c r="I23" s="55">
        <f t="shared" si="0"/>
        <v>0</v>
      </c>
      <c r="J23" s="29"/>
      <c r="K23" s="29"/>
      <c r="L23" s="26"/>
    </row>
    <row r="24" spans="1:12" ht="15.75" customHeight="1">
      <c r="A24" s="26">
        <v>20</v>
      </c>
      <c r="B24" s="50" t="s">
        <v>64</v>
      </c>
      <c r="C24" s="68">
        <v>3</v>
      </c>
      <c r="D24" s="68">
        <v>3</v>
      </c>
      <c r="E24" s="29"/>
      <c r="F24" s="29"/>
      <c r="G24" s="54"/>
      <c r="H24" s="29"/>
      <c r="I24" s="55">
        <f t="shared" si="0"/>
        <v>10</v>
      </c>
      <c r="J24" s="29">
        <v>10</v>
      </c>
      <c r="K24" s="29"/>
      <c r="L24" s="26"/>
    </row>
    <row r="25" spans="1:12" ht="15.75" customHeight="1">
      <c r="A25" s="26">
        <v>21</v>
      </c>
      <c r="B25" s="50" t="s">
        <v>65</v>
      </c>
      <c r="C25" s="68">
        <v>4</v>
      </c>
      <c r="D25" s="68">
        <v>3</v>
      </c>
      <c r="E25" s="29"/>
      <c r="F25" s="29"/>
      <c r="G25" s="54"/>
      <c r="H25" s="29"/>
      <c r="I25" s="55">
        <f t="shared" si="0"/>
        <v>12</v>
      </c>
      <c r="J25" s="29">
        <v>2</v>
      </c>
      <c r="K25" s="29">
        <v>10</v>
      </c>
      <c r="L25" s="26"/>
    </row>
    <row r="26" spans="1:12" ht="15.75" customHeight="1">
      <c r="A26" s="29">
        <v>22</v>
      </c>
      <c r="B26" s="50" t="s">
        <v>83</v>
      </c>
      <c r="C26" s="68">
        <v>5</v>
      </c>
      <c r="D26" s="68">
        <v>3</v>
      </c>
      <c r="E26" s="29"/>
      <c r="F26" s="29"/>
      <c r="G26" s="54"/>
      <c r="H26" s="29"/>
      <c r="I26" s="55">
        <f t="shared" si="0"/>
        <v>0</v>
      </c>
      <c r="J26" s="29"/>
      <c r="K26" s="29"/>
      <c r="L26" s="26"/>
    </row>
    <row r="27" spans="1:12" ht="15.75" customHeight="1">
      <c r="A27" s="39">
        <v>23</v>
      </c>
      <c r="B27" s="51" t="s">
        <v>84</v>
      </c>
      <c r="C27" s="67">
        <v>3</v>
      </c>
      <c r="D27" s="67">
        <v>2</v>
      </c>
      <c r="E27" s="29"/>
      <c r="F27" s="29"/>
      <c r="G27" s="54"/>
      <c r="H27" s="29"/>
      <c r="I27" s="55">
        <f t="shared" si="0"/>
        <v>20</v>
      </c>
      <c r="J27" s="29">
        <v>20</v>
      </c>
      <c r="K27" s="29"/>
      <c r="L27" s="47"/>
    </row>
    <row r="28" spans="1:12" ht="15.75" customHeight="1">
      <c r="A28" s="39">
        <v>24</v>
      </c>
      <c r="B28" s="51" t="s">
        <v>96</v>
      </c>
      <c r="C28" s="67" t="s">
        <v>87</v>
      </c>
      <c r="D28" s="67" t="s">
        <v>66</v>
      </c>
      <c r="E28" s="29"/>
      <c r="F28" s="29"/>
      <c r="G28" s="54"/>
      <c r="H28" s="29"/>
      <c r="I28" s="55">
        <f t="shared" si="0"/>
        <v>0</v>
      </c>
      <c r="J28" s="29"/>
      <c r="K28" s="29"/>
      <c r="L28" s="47"/>
    </row>
    <row r="29" spans="1:12" ht="15.75" customHeight="1">
      <c r="A29" s="40">
        <v>25</v>
      </c>
      <c r="B29" s="46" t="s">
        <v>97</v>
      </c>
      <c r="C29" s="69">
        <v>4</v>
      </c>
      <c r="D29" s="69">
        <v>4</v>
      </c>
      <c r="E29" s="29"/>
      <c r="F29" s="29"/>
      <c r="G29" s="54"/>
      <c r="H29" s="29"/>
      <c r="I29" s="55">
        <f t="shared" si="0"/>
        <v>8</v>
      </c>
      <c r="J29" s="29"/>
      <c r="K29" s="29">
        <v>8</v>
      </c>
      <c r="L29" s="47"/>
    </row>
    <row r="30" spans="1:12" ht="15.75" customHeight="1" thickBot="1">
      <c r="A30" s="32"/>
      <c r="B30" s="48"/>
      <c r="C30" s="71"/>
      <c r="D30" s="71"/>
      <c r="E30" s="27"/>
      <c r="F30" s="27"/>
      <c r="G30" s="27"/>
      <c r="H30" s="27"/>
      <c r="I30" s="27"/>
      <c r="J30" s="27"/>
      <c r="K30" s="28"/>
      <c r="L30" s="26"/>
    </row>
    <row r="31" spans="1:13" ht="25.5" customHeight="1" thickBot="1">
      <c r="A31" s="19" t="s">
        <v>73</v>
      </c>
      <c r="B31" s="43">
        <v>0.88</v>
      </c>
      <c r="C31" s="71"/>
      <c r="D31" s="71"/>
      <c r="E31" s="27"/>
      <c r="F31" s="27"/>
      <c r="G31" s="27"/>
      <c r="H31" s="27"/>
      <c r="I31" s="27"/>
      <c r="J31" s="27"/>
      <c r="K31" s="27"/>
      <c r="L31" s="20"/>
      <c r="M31" s="22">
        <f>(5*L34+4*L35+3*L36+L37*L38*2)-2*L5*A29</f>
        <v>73</v>
      </c>
    </row>
    <row r="32" spans="1:13" ht="33.75" customHeight="1" thickBot="1">
      <c r="A32" s="17" t="s">
        <v>95</v>
      </c>
      <c r="B32" s="44">
        <f>M31/M32</f>
        <v>0.4866666666666667</v>
      </c>
      <c r="C32" s="8"/>
      <c r="D32" s="8"/>
      <c r="E32" s="10"/>
      <c r="F32" s="10"/>
      <c r="G32" s="10"/>
      <c r="H32" s="10"/>
      <c r="I32" s="10"/>
      <c r="J32" s="10"/>
      <c r="K32" s="10"/>
      <c r="L32" s="20"/>
      <c r="M32" s="22">
        <f>3*L5*A29</f>
        <v>150</v>
      </c>
    </row>
    <row r="33" spans="1:12" ht="16.5" thickBot="1">
      <c r="A33" s="9"/>
      <c r="B33" s="10"/>
      <c r="C33" s="8"/>
      <c r="D33" s="8"/>
      <c r="E33" s="10"/>
      <c r="F33" s="10"/>
      <c r="G33" s="10"/>
      <c r="H33" s="10"/>
      <c r="I33" s="10"/>
      <c r="J33" s="10"/>
      <c r="K33" s="10"/>
      <c r="L33" s="10"/>
    </row>
    <row r="34" spans="1:12" ht="16.5" thickBot="1">
      <c r="A34" s="9"/>
      <c r="B34" s="11" t="s">
        <v>39</v>
      </c>
      <c r="C34" s="8">
        <f>COUNTIF(C5:C30,5)</f>
        <v>2</v>
      </c>
      <c r="D34" s="8">
        <f>COUNTIF(D5:D30,5)</f>
        <v>0</v>
      </c>
      <c r="E34" s="10"/>
      <c r="F34" s="10"/>
      <c r="G34" s="10"/>
      <c r="H34" s="10"/>
      <c r="I34" s="10"/>
      <c r="J34" s="10"/>
      <c r="K34" s="10"/>
      <c r="L34" s="18">
        <f>SUM(C34:K34)</f>
        <v>2</v>
      </c>
    </row>
    <row r="35" spans="1:12" ht="16.5" thickBot="1">
      <c r="A35" s="9"/>
      <c r="B35" s="11" t="s">
        <v>40</v>
      </c>
      <c r="C35" s="8">
        <f>COUNTIF(C5:C30,4)+4</f>
        <v>14</v>
      </c>
      <c r="D35" s="8">
        <f>COUNTIF(D5:D30,4)</f>
        <v>4</v>
      </c>
      <c r="E35" s="10"/>
      <c r="F35" s="10"/>
      <c r="G35" s="10"/>
      <c r="H35" s="10"/>
      <c r="I35" s="10"/>
      <c r="J35" s="10"/>
      <c r="K35" s="10"/>
      <c r="L35" s="18">
        <f>SUM(C35:K35)</f>
        <v>18</v>
      </c>
    </row>
    <row r="36" spans="1:12" ht="16.5" thickBot="1">
      <c r="A36" s="9"/>
      <c r="B36" s="11" t="s">
        <v>41</v>
      </c>
      <c r="C36" s="8">
        <f>COUNTIF(C5:C30,3)</f>
        <v>8</v>
      </c>
      <c r="D36" s="8">
        <f>COUNTIF(D5:D30,3)</f>
        <v>13</v>
      </c>
      <c r="E36" s="10"/>
      <c r="F36" s="10"/>
      <c r="G36" s="10"/>
      <c r="H36" s="10"/>
      <c r="I36" s="10"/>
      <c r="J36" s="10"/>
      <c r="K36" s="10"/>
      <c r="L36" s="18">
        <f>SUM(C36:K36)</f>
        <v>21</v>
      </c>
    </row>
    <row r="37" spans="1:12" ht="16.5" thickBot="1">
      <c r="A37" s="13"/>
      <c r="B37" s="3" t="s">
        <v>42</v>
      </c>
      <c r="C37" s="7">
        <f>COUNTIF(C5:C29,2)</f>
        <v>0</v>
      </c>
      <c r="D37" s="7">
        <f>COUNTIF(D5:D29,2)</f>
        <v>2</v>
      </c>
      <c r="E37" s="14"/>
      <c r="F37" s="14"/>
      <c r="G37" s="14"/>
      <c r="H37" s="14"/>
      <c r="I37" s="14"/>
      <c r="J37" s="14"/>
      <c r="K37" s="14"/>
      <c r="L37" s="18">
        <f>SUM(C37:K37)</f>
        <v>2</v>
      </c>
    </row>
    <row r="38" spans="1:12" ht="16.5" thickBot="1">
      <c r="A38" s="12"/>
      <c r="B38" s="15" t="s">
        <v>66</v>
      </c>
      <c r="C38" s="72">
        <v>1</v>
      </c>
      <c r="D38" s="73">
        <v>6</v>
      </c>
      <c r="E38" s="12"/>
      <c r="F38" s="12"/>
      <c r="G38" s="12"/>
      <c r="H38" s="12"/>
      <c r="I38" s="12"/>
      <c r="J38" s="12"/>
      <c r="K38" s="12"/>
      <c r="L38" s="18">
        <f>SUM(C38:K38)</f>
        <v>7</v>
      </c>
    </row>
    <row r="39" spans="1:12" ht="16.5" thickBot="1">
      <c r="A39" s="9"/>
      <c r="B39" s="11" t="s">
        <v>43</v>
      </c>
      <c r="C39" s="8">
        <f>SUM(C34:C38)</f>
        <v>25</v>
      </c>
      <c r="D39" s="8">
        <f>SUM(D34:D38)</f>
        <v>25</v>
      </c>
      <c r="E39" s="10">
        <f>SUM(E34:E38)</f>
        <v>0</v>
      </c>
      <c r="F39" s="10">
        <f>SUM(F34:F38)</f>
        <v>0</v>
      </c>
      <c r="G39" s="10">
        <f>SUM(G34:G38)</f>
        <v>0</v>
      </c>
      <c r="H39" s="10"/>
      <c r="I39" s="16">
        <f>SUM(I5:I26)</f>
        <v>168</v>
      </c>
      <c r="J39" s="16">
        <f>SUM(J5:J29)</f>
        <v>48</v>
      </c>
      <c r="K39" s="23">
        <f>SUM(K5:K30)</f>
        <v>148</v>
      </c>
      <c r="L39" s="21">
        <f>SUM(L34:L38)</f>
        <v>50</v>
      </c>
    </row>
    <row r="40" ht="12.75" customHeight="1"/>
    <row r="41" spans="1:2" ht="28.5" customHeight="1">
      <c r="A41" s="78" t="s">
        <v>89</v>
      </c>
      <c r="B41" s="45">
        <f>(L6-I39)/L6</f>
        <v>0.9533333333333334</v>
      </c>
    </row>
    <row r="42" spans="1:9" ht="27" customHeight="1">
      <c r="A42" s="78" t="s">
        <v>90</v>
      </c>
      <c r="B42" s="45">
        <f>K39/L6</f>
        <v>0.04111111111111111</v>
      </c>
      <c r="E42" s="84" t="s">
        <v>76</v>
      </c>
      <c r="F42" s="85"/>
      <c r="G42" s="85"/>
      <c r="H42" s="85"/>
      <c r="I42" s="86"/>
    </row>
  </sheetData>
  <sheetProtection/>
  <mergeCells count="16">
    <mergeCell ref="G2:G4"/>
    <mergeCell ref="H2:H4"/>
    <mergeCell ref="J2:K2"/>
    <mergeCell ref="I2:I4"/>
    <mergeCell ref="E2:E4"/>
    <mergeCell ref="F2:F4"/>
    <mergeCell ref="E42:I42"/>
    <mergeCell ref="L1:L4"/>
    <mergeCell ref="A1:A4"/>
    <mergeCell ref="B1:B4"/>
    <mergeCell ref="J3:J4"/>
    <mergeCell ref="K3:K4"/>
    <mergeCell ref="C1:H1"/>
    <mergeCell ref="I1:K1"/>
    <mergeCell ref="C2:C4"/>
    <mergeCell ref="D2:D4"/>
  </mergeCells>
  <printOptions/>
  <pageMargins left="0.2362204724409449" right="0.2362204724409449" top="0.7480314960629921" bottom="0.7480314960629921" header="0.31496062992125984" footer="0.31496062992125984"/>
  <pageSetup horizontalDpi="200" verticalDpi="200" orientation="portrait" paperSize="9" scale="9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SheetLayoutView="115" zoomScalePageLayoutView="0" workbookViewId="0" topLeftCell="A13">
      <selection activeCell="P13" sqref="P13"/>
    </sheetView>
  </sheetViews>
  <sheetFormatPr defaultColWidth="9.140625" defaultRowHeight="12.75"/>
  <cols>
    <col min="1" max="1" width="4.8515625" style="74" customWidth="1"/>
    <col min="2" max="2" width="20.00390625" style="0" customWidth="1"/>
    <col min="3" max="3" width="4.00390625" style="74" customWidth="1"/>
    <col min="4" max="4" width="4.28125" style="74" customWidth="1"/>
    <col min="5" max="5" width="4.140625" style="74" customWidth="1"/>
    <col min="6" max="6" width="3.8515625" style="0" customWidth="1"/>
    <col min="7" max="7" width="4.28125" style="0" customWidth="1"/>
    <col min="8" max="8" width="4.57421875" style="0" customWidth="1"/>
    <col min="9" max="9" width="4.7109375" style="0" customWidth="1"/>
    <col min="10" max="10" width="4.140625" style="0" customWidth="1"/>
    <col min="11" max="11" width="8.00390625" style="0" customWidth="1"/>
    <col min="12" max="13" width="7.57421875" style="0" customWidth="1"/>
    <col min="14" max="14" width="7.7109375" style="0" customWidth="1"/>
    <col min="15" max="15" width="7.00390625" style="0" customWidth="1"/>
    <col min="16" max="16" width="6.00390625" style="0" customWidth="1"/>
  </cols>
  <sheetData>
    <row r="1" spans="1:14" ht="19.5" thickBot="1">
      <c r="A1" s="1" t="s">
        <v>0</v>
      </c>
      <c r="B1" s="33" t="s">
        <v>2</v>
      </c>
      <c r="C1" s="91" t="s">
        <v>3</v>
      </c>
      <c r="D1" s="92"/>
      <c r="E1" s="92"/>
      <c r="F1" s="92"/>
      <c r="G1" s="92"/>
      <c r="H1" s="92"/>
      <c r="I1" s="92"/>
      <c r="J1" s="92"/>
      <c r="K1" s="91" t="s">
        <v>4</v>
      </c>
      <c r="L1" s="92"/>
      <c r="M1" s="93"/>
      <c r="N1" s="6" t="s">
        <v>5</v>
      </c>
    </row>
    <row r="2" spans="1:14" ht="16.5" customHeight="1" thickBot="1">
      <c r="A2" s="2" t="s">
        <v>1</v>
      </c>
      <c r="B2" s="34" t="s">
        <v>92</v>
      </c>
      <c r="C2" s="94" t="s">
        <v>99</v>
      </c>
      <c r="D2" s="94" t="s">
        <v>94</v>
      </c>
      <c r="E2" s="94" t="s">
        <v>100</v>
      </c>
      <c r="F2" s="94"/>
      <c r="G2" s="94"/>
      <c r="H2" s="96"/>
      <c r="I2" s="94"/>
      <c r="J2" s="96"/>
      <c r="K2" s="100" t="s">
        <v>7</v>
      </c>
      <c r="L2" s="98" t="s">
        <v>8</v>
      </c>
      <c r="M2" s="99"/>
      <c r="N2" s="7" t="s">
        <v>6</v>
      </c>
    </row>
    <row r="3" spans="1:14" ht="18.75">
      <c r="A3" s="80"/>
      <c r="B3" s="34" t="s">
        <v>93</v>
      </c>
      <c r="C3" s="95"/>
      <c r="D3" s="95"/>
      <c r="E3" s="95"/>
      <c r="F3" s="95"/>
      <c r="G3" s="95"/>
      <c r="H3" s="97"/>
      <c r="I3" s="95"/>
      <c r="J3" s="97"/>
      <c r="K3" s="101"/>
      <c r="L3" s="7" t="s">
        <v>9</v>
      </c>
      <c r="M3" s="7" t="s">
        <v>11</v>
      </c>
      <c r="N3" s="4"/>
    </row>
    <row r="4" spans="1:14" ht="26.25" customHeight="1" thickBot="1">
      <c r="A4" s="80"/>
      <c r="B4" s="4"/>
      <c r="C4" s="95"/>
      <c r="D4" s="95"/>
      <c r="E4" s="95"/>
      <c r="F4" s="95"/>
      <c r="G4" s="95"/>
      <c r="H4" s="97"/>
      <c r="I4" s="95"/>
      <c r="J4" s="97"/>
      <c r="K4" s="102"/>
      <c r="L4" s="8" t="s">
        <v>10</v>
      </c>
      <c r="M4" s="8" t="s">
        <v>12</v>
      </c>
      <c r="N4" s="5"/>
    </row>
    <row r="5" spans="1:14" ht="15.75" customHeight="1" thickBot="1">
      <c r="A5" s="69">
        <v>1</v>
      </c>
      <c r="B5" s="52" t="s">
        <v>13</v>
      </c>
      <c r="C5" s="69">
        <v>4</v>
      </c>
      <c r="D5" s="69">
        <v>5</v>
      </c>
      <c r="E5" s="69">
        <v>5</v>
      </c>
      <c r="F5" s="29"/>
      <c r="G5" s="29"/>
      <c r="H5" s="29"/>
      <c r="I5" s="29"/>
      <c r="J5" s="29"/>
      <c r="K5" s="27">
        <f>SUM(L5:M5)</f>
        <v>0</v>
      </c>
      <c r="L5" s="27"/>
      <c r="M5" s="27"/>
      <c r="N5" s="24">
        <v>3</v>
      </c>
    </row>
    <row r="6" spans="1:14" ht="15.75" customHeight="1" thickBot="1">
      <c r="A6" s="70">
        <v>2</v>
      </c>
      <c r="B6" s="53" t="s">
        <v>14</v>
      </c>
      <c r="C6" s="70">
        <v>4</v>
      </c>
      <c r="D6" s="70">
        <v>4</v>
      </c>
      <c r="E6" s="70">
        <v>3</v>
      </c>
      <c r="F6" s="29"/>
      <c r="G6" s="29"/>
      <c r="H6" s="29"/>
      <c r="I6" s="29"/>
      <c r="J6" s="29"/>
      <c r="K6" s="27">
        <f aca="true" t="shared" si="0" ref="K6:K36">SUM(L6:M6)</f>
        <v>0</v>
      </c>
      <c r="L6" s="27"/>
      <c r="M6" s="27"/>
      <c r="N6" s="25">
        <v>4608</v>
      </c>
    </row>
    <row r="7" spans="1:14" ht="15.75" customHeight="1" thickBot="1">
      <c r="A7" s="69">
        <v>3</v>
      </c>
      <c r="B7" s="52" t="s">
        <v>15</v>
      </c>
      <c r="C7" s="69">
        <v>4</v>
      </c>
      <c r="D7" s="69">
        <v>4</v>
      </c>
      <c r="E7" s="69">
        <v>5</v>
      </c>
      <c r="F7" s="29"/>
      <c r="G7" s="29"/>
      <c r="H7" s="29"/>
      <c r="I7" s="29"/>
      <c r="J7" s="29"/>
      <c r="K7" s="27">
        <f t="shared" si="0"/>
        <v>0</v>
      </c>
      <c r="L7" s="27"/>
      <c r="M7" s="27"/>
      <c r="N7" s="10"/>
    </row>
    <row r="8" spans="1:16" ht="15.75" customHeight="1" thickBot="1">
      <c r="A8" s="67">
        <v>4</v>
      </c>
      <c r="B8" s="51" t="s">
        <v>16</v>
      </c>
      <c r="C8" s="67">
        <v>4</v>
      </c>
      <c r="D8" s="67">
        <v>5</v>
      </c>
      <c r="E8" s="67">
        <v>2</v>
      </c>
      <c r="F8" s="29"/>
      <c r="G8" s="29"/>
      <c r="H8" s="29"/>
      <c r="I8" s="29"/>
      <c r="J8" s="29"/>
      <c r="K8" s="27">
        <f t="shared" si="0"/>
        <v>0</v>
      </c>
      <c r="L8" s="27"/>
      <c r="M8" s="27"/>
      <c r="N8" s="20"/>
      <c r="O8" s="83" t="s">
        <v>91</v>
      </c>
      <c r="P8" s="37">
        <v>5</v>
      </c>
    </row>
    <row r="9" spans="1:16" ht="15.75" customHeight="1" thickBot="1">
      <c r="A9" s="69">
        <v>5</v>
      </c>
      <c r="B9" s="52" t="s">
        <v>17</v>
      </c>
      <c r="C9" s="69">
        <v>4</v>
      </c>
      <c r="D9" s="69">
        <v>5</v>
      </c>
      <c r="E9" s="69">
        <v>5</v>
      </c>
      <c r="F9" s="29"/>
      <c r="G9" s="29"/>
      <c r="H9" s="29"/>
      <c r="I9" s="29"/>
      <c r="J9" s="29"/>
      <c r="K9" s="27">
        <f t="shared" si="0"/>
        <v>0</v>
      </c>
      <c r="L9" s="27"/>
      <c r="M9" s="27"/>
      <c r="N9" s="20"/>
      <c r="O9" s="63" t="s">
        <v>66</v>
      </c>
      <c r="P9" s="37">
        <v>10</v>
      </c>
    </row>
    <row r="10" spans="1:16" ht="15.75" customHeight="1" thickBot="1">
      <c r="A10" s="69">
        <v>6</v>
      </c>
      <c r="B10" s="52" t="s">
        <v>18</v>
      </c>
      <c r="C10" s="69">
        <v>4</v>
      </c>
      <c r="D10" s="69">
        <v>5</v>
      </c>
      <c r="E10" s="69">
        <v>4</v>
      </c>
      <c r="F10" s="29"/>
      <c r="G10" s="29"/>
      <c r="H10" s="29"/>
      <c r="I10" s="29"/>
      <c r="J10" s="29"/>
      <c r="K10" s="27">
        <f t="shared" si="0"/>
        <v>0</v>
      </c>
      <c r="L10" s="27"/>
      <c r="M10" s="27"/>
      <c r="N10" s="20"/>
      <c r="O10" s="64" t="s">
        <v>88</v>
      </c>
      <c r="P10" s="37">
        <v>14</v>
      </c>
    </row>
    <row r="11" spans="1:15" ht="15.75" customHeight="1" thickBot="1">
      <c r="A11" s="69">
        <v>7</v>
      </c>
      <c r="B11" s="52" t="s">
        <v>19</v>
      </c>
      <c r="C11" s="69">
        <v>4</v>
      </c>
      <c r="D11" s="69">
        <v>5</v>
      </c>
      <c r="E11" s="69">
        <v>5</v>
      </c>
      <c r="F11" s="29"/>
      <c r="G11" s="29"/>
      <c r="H11" s="29"/>
      <c r="I11" s="29"/>
      <c r="J11" s="29"/>
      <c r="K11" s="27">
        <f t="shared" si="0"/>
        <v>0</v>
      </c>
      <c r="L11" s="27"/>
      <c r="M11" s="27"/>
      <c r="N11" s="10"/>
      <c r="O11" s="30"/>
    </row>
    <row r="12" spans="1:14" ht="15.75" customHeight="1" thickBot="1">
      <c r="A12" s="70">
        <v>8</v>
      </c>
      <c r="B12" s="53" t="s">
        <v>20</v>
      </c>
      <c r="C12" s="70">
        <v>4</v>
      </c>
      <c r="D12" s="70">
        <v>5</v>
      </c>
      <c r="E12" s="70">
        <v>3</v>
      </c>
      <c r="F12" s="29"/>
      <c r="G12" s="29"/>
      <c r="H12" s="29"/>
      <c r="I12" s="29"/>
      <c r="J12" s="29"/>
      <c r="K12" s="27">
        <f t="shared" si="0"/>
        <v>0</v>
      </c>
      <c r="L12" s="27"/>
      <c r="M12" s="27"/>
      <c r="N12" s="10"/>
    </row>
    <row r="13" spans="1:14" ht="15.75" customHeight="1" thickBot="1">
      <c r="A13" s="69">
        <v>9</v>
      </c>
      <c r="B13" s="52" t="s">
        <v>21</v>
      </c>
      <c r="C13" s="69">
        <v>4</v>
      </c>
      <c r="D13" s="69">
        <v>4</v>
      </c>
      <c r="E13" s="69">
        <v>4</v>
      </c>
      <c r="F13" s="29"/>
      <c r="G13" s="29"/>
      <c r="H13" s="29"/>
      <c r="I13" s="29"/>
      <c r="J13" s="29"/>
      <c r="K13" s="27">
        <f t="shared" si="0"/>
        <v>6</v>
      </c>
      <c r="L13" s="27"/>
      <c r="M13" s="27">
        <v>6</v>
      </c>
      <c r="N13" s="10"/>
    </row>
    <row r="14" spans="1:14" ht="15.75" customHeight="1" thickBot="1">
      <c r="A14" s="67">
        <v>10</v>
      </c>
      <c r="B14" s="51" t="s">
        <v>22</v>
      </c>
      <c r="C14" s="67">
        <v>3</v>
      </c>
      <c r="D14" s="67" t="s">
        <v>66</v>
      </c>
      <c r="E14" s="67" t="s">
        <v>66</v>
      </c>
      <c r="F14" s="29"/>
      <c r="G14" s="29"/>
      <c r="H14" s="29"/>
      <c r="I14" s="29"/>
      <c r="J14" s="29"/>
      <c r="K14" s="27">
        <f t="shared" si="0"/>
        <v>40</v>
      </c>
      <c r="L14" s="27">
        <v>12</v>
      </c>
      <c r="M14" s="27">
        <v>28</v>
      </c>
      <c r="N14" s="10"/>
    </row>
    <row r="15" spans="1:14" ht="15.75" customHeight="1" thickBot="1">
      <c r="A15" s="67">
        <v>11</v>
      </c>
      <c r="B15" s="51" t="s">
        <v>23</v>
      </c>
      <c r="C15" s="67">
        <v>3</v>
      </c>
      <c r="D15" s="67">
        <v>3</v>
      </c>
      <c r="E15" s="67" t="s">
        <v>66</v>
      </c>
      <c r="F15" s="29"/>
      <c r="G15" s="29"/>
      <c r="H15" s="29"/>
      <c r="I15" s="29"/>
      <c r="J15" s="29"/>
      <c r="K15" s="35">
        <f t="shared" si="0"/>
        <v>67</v>
      </c>
      <c r="L15" s="35">
        <v>40</v>
      </c>
      <c r="M15" s="35">
        <v>27</v>
      </c>
      <c r="N15" s="10"/>
    </row>
    <row r="16" spans="1:14" ht="15.75" customHeight="1" thickBot="1">
      <c r="A16" s="69">
        <v>12</v>
      </c>
      <c r="B16" s="52" t="s">
        <v>24</v>
      </c>
      <c r="C16" s="69">
        <v>4</v>
      </c>
      <c r="D16" s="69">
        <v>4</v>
      </c>
      <c r="E16" s="69">
        <v>4</v>
      </c>
      <c r="F16" s="29"/>
      <c r="G16" s="29"/>
      <c r="H16" s="29"/>
      <c r="I16" s="29"/>
      <c r="J16" s="29"/>
      <c r="K16" s="27">
        <f t="shared" si="0"/>
        <v>0</v>
      </c>
      <c r="L16" s="27"/>
      <c r="M16" s="27"/>
      <c r="N16" s="10"/>
    </row>
    <row r="17" spans="1:14" ht="15.75" customHeight="1" thickBot="1">
      <c r="A17" s="67">
        <v>13</v>
      </c>
      <c r="B17" s="51" t="s">
        <v>25</v>
      </c>
      <c r="C17" s="67">
        <v>4</v>
      </c>
      <c r="D17" s="67">
        <v>4</v>
      </c>
      <c r="E17" s="67" t="s">
        <v>66</v>
      </c>
      <c r="F17" s="29"/>
      <c r="G17" s="29"/>
      <c r="H17" s="29"/>
      <c r="I17" s="29"/>
      <c r="J17" s="29"/>
      <c r="K17" s="27">
        <f t="shared" si="0"/>
        <v>50</v>
      </c>
      <c r="L17" s="27">
        <v>12</v>
      </c>
      <c r="M17" s="27">
        <v>38</v>
      </c>
      <c r="N17" s="10"/>
    </row>
    <row r="18" spans="1:14" ht="15.75" customHeight="1" thickBot="1">
      <c r="A18" s="65">
        <v>14</v>
      </c>
      <c r="B18" s="50" t="s">
        <v>26</v>
      </c>
      <c r="C18" s="68">
        <v>4</v>
      </c>
      <c r="D18" s="68">
        <v>3</v>
      </c>
      <c r="E18" s="68">
        <v>3</v>
      </c>
      <c r="F18" s="29"/>
      <c r="G18" s="29"/>
      <c r="H18" s="29"/>
      <c r="I18" s="29"/>
      <c r="J18" s="29"/>
      <c r="K18" s="27">
        <f t="shared" si="0"/>
        <v>32</v>
      </c>
      <c r="L18" s="27"/>
      <c r="M18" s="27">
        <v>32</v>
      </c>
      <c r="N18" s="10"/>
    </row>
    <row r="19" spans="1:14" ht="15.75" customHeight="1" thickBot="1">
      <c r="A19" s="69">
        <v>15</v>
      </c>
      <c r="B19" s="52" t="s">
        <v>27</v>
      </c>
      <c r="C19" s="69">
        <v>4</v>
      </c>
      <c r="D19" s="69">
        <v>4</v>
      </c>
      <c r="E19" s="69">
        <v>5</v>
      </c>
      <c r="F19" s="29"/>
      <c r="G19" s="29"/>
      <c r="H19" s="29"/>
      <c r="I19" s="29"/>
      <c r="J19" s="29"/>
      <c r="K19" s="27">
        <f t="shared" si="0"/>
        <v>33</v>
      </c>
      <c r="L19" s="27">
        <v>18</v>
      </c>
      <c r="M19" s="27">
        <v>15</v>
      </c>
      <c r="N19" s="10"/>
    </row>
    <row r="20" spans="1:14" ht="15.75" customHeight="1" thickBot="1">
      <c r="A20" s="70">
        <v>16</v>
      </c>
      <c r="B20" s="53" t="s">
        <v>28</v>
      </c>
      <c r="C20" s="70">
        <v>4</v>
      </c>
      <c r="D20" s="70">
        <v>5</v>
      </c>
      <c r="E20" s="70">
        <v>3</v>
      </c>
      <c r="F20" s="29"/>
      <c r="G20" s="29"/>
      <c r="H20" s="29"/>
      <c r="I20" s="29"/>
      <c r="J20" s="29"/>
      <c r="K20" s="27">
        <f t="shared" si="0"/>
        <v>16</v>
      </c>
      <c r="L20" s="27"/>
      <c r="M20" s="27">
        <v>16</v>
      </c>
      <c r="N20" s="10"/>
    </row>
    <row r="21" spans="1:14" ht="15.75" customHeight="1" thickBot="1">
      <c r="A21" s="69">
        <v>17</v>
      </c>
      <c r="B21" s="52" t="s">
        <v>29</v>
      </c>
      <c r="C21" s="69">
        <v>4</v>
      </c>
      <c r="D21" s="69">
        <v>4</v>
      </c>
      <c r="E21" s="69">
        <v>4</v>
      </c>
      <c r="F21" s="29"/>
      <c r="G21" s="29"/>
      <c r="H21" s="29"/>
      <c r="I21" s="29"/>
      <c r="J21" s="29"/>
      <c r="K21" s="27">
        <f>SUM(L21:M21)</f>
        <v>8</v>
      </c>
      <c r="L21" s="27"/>
      <c r="M21" s="27">
        <v>8</v>
      </c>
      <c r="N21" s="10"/>
    </row>
    <row r="22" spans="1:14" ht="15.75" customHeight="1" thickBot="1">
      <c r="A22" s="69">
        <v>18</v>
      </c>
      <c r="B22" s="52" t="s">
        <v>30</v>
      </c>
      <c r="C22" s="69">
        <v>4</v>
      </c>
      <c r="D22" s="69">
        <v>4</v>
      </c>
      <c r="E22" s="69">
        <v>4</v>
      </c>
      <c r="F22" s="29"/>
      <c r="G22" s="29"/>
      <c r="H22" s="29"/>
      <c r="I22" s="29"/>
      <c r="J22" s="29"/>
      <c r="K22" s="27">
        <f t="shared" si="0"/>
        <v>4</v>
      </c>
      <c r="L22" s="27"/>
      <c r="M22" s="27">
        <v>4</v>
      </c>
      <c r="N22" s="10"/>
    </row>
    <row r="23" spans="1:14" ht="15.75" customHeight="1" thickBot="1">
      <c r="A23" s="67">
        <v>19</v>
      </c>
      <c r="B23" s="51" t="s">
        <v>31</v>
      </c>
      <c r="C23" s="67">
        <v>4</v>
      </c>
      <c r="D23" s="67">
        <v>3</v>
      </c>
      <c r="E23" s="67">
        <v>2</v>
      </c>
      <c r="F23" s="29"/>
      <c r="G23" s="29"/>
      <c r="H23" s="29"/>
      <c r="I23" s="29"/>
      <c r="J23" s="29"/>
      <c r="K23" s="27">
        <f t="shared" si="0"/>
        <v>16</v>
      </c>
      <c r="L23" s="27">
        <v>6</v>
      </c>
      <c r="M23" s="27">
        <v>10</v>
      </c>
      <c r="N23" s="10"/>
    </row>
    <row r="24" spans="1:14" ht="15.75" customHeight="1" thickBot="1">
      <c r="A24" s="67">
        <v>20</v>
      </c>
      <c r="B24" s="51" t="s">
        <v>32</v>
      </c>
      <c r="C24" s="67">
        <v>4</v>
      </c>
      <c r="D24" s="67">
        <v>3</v>
      </c>
      <c r="E24" s="67">
        <v>2</v>
      </c>
      <c r="F24" s="29"/>
      <c r="G24" s="29"/>
      <c r="H24" s="29"/>
      <c r="I24" s="29"/>
      <c r="J24" s="29"/>
      <c r="K24" s="27">
        <f t="shared" si="0"/>
        <v>24</v>
      </c>
      <c r="L24" s="27">
        <v>10</v>
      </c>
      <c r="M24" s="27">
        <v>14</v>
      </c>
      <c r="N24" s="10"/>
    </row>
    <row r="25" spans="1:14" ht="15.75" customHeight="1" thickBot="1">
      <c r="A25" s="70">
        <v>21</v>
      </c>
      <c r="B25" s="53" t="s">
        <v>33</v>
      </c>
      <c r="C25" s="70">
        <v>4</v>
      </c>
      <c r="D25" s="70">
        <v>5</v>
      </c>
      <c r="E25" s="70">
        <v>3</v>
      </c>
      <c r="F25" s="29"/>
      <c r="G25" s="29"/>
      <c r="H25" s="29"/>
      <c r="I25" s="29"/>
      <c r="J25" s="29"/>
      <c r="K25" s="27">
        <f t="shared" si="0"/>
        <v>38</v>
      </c>
      <c r="L25" s="27">
        <v>24</v>
      </c>
      <c r="M25" s="27">
        <v>14</v>
      </c>
      <c r="N25" s="10"/>
    </row>
    <row r="26" spans="1:14" ht="15.75" customHeight="1" thickBot="1">
      <c r="A26" s="69">
        <v>22</v>
      </c>
      <c r="B26" s="52" t="s">
        <v>34</v>
      </c>
      <c r="C26" s="69">
        <v>4</v>
      </c>
      <c r="D26" s="69">
        <v>4</v>
      </c>
      <c r="E26" s="69">
        <v>4</v>
      </c>
      <c r="F26" s="29"/>
      <c r="G26" s="29"/>
      <c r="H26" s="29"/>
      <c r="I26" s="29"/>
      <c r="J26" s="29"/>
      <c r="K26" s="27">
        <f t="shared" si="0"/>
        <v>38</v>
      </c>
      <c r="L26" s="27">
        <v>28</v>
      </c>
      <c r="M26" s="27">
        <v>10</v>
      </c>
      <c r="N26" s="10"/>
    </row>
    <row r="27" spans="1:14" ht="15.75" customHeight="1" thickBot="1">
      <c r="A27" s="70">
        <v>23</v>
      </c>
      <c r="B27" s="53" t="s">
        <v>44</v>
      </c>
      <c r="C27" s="70">
        <v>4</v>
      </c>
      <c r="D27" s="70">
        <v>4</v>
      </c>
      <c r="E27" s="70">
        <v>3</v>
      </c>
      <c r="F27" s="29"/>
      <c r="G27" s="29"/>
      <c r="H27" s="29"/>
      <c r="I27" s="29"/>
      <c r="J27" s="29"/>
      <c r="K27" s="27">
        <f t="shared" si="0"/>
        <v>40</v>
      </c>
      <c r="L27" s="27"/>
      <c r="M27" s="27">
        <v>40</v>
      </c>
      <c r="N27" s="10"/>
    </row>
    <row r="28" spans="1:14" ht="15.75" customHeight="1" thickBot="1">
      <c r="A28" s="68">
        <v>24</v>
      </c>
      <c r="B28" s="50" t="s">
        <v>35</v>
      </c>
      <c r="C28" s="68">
        <v>4</v>
      </c>
      <c r="D28" s="68">
        <v>3</v>
      </c>
      <c r="E28" s="68">
        <v>3</v>
      </c>
      <c r="F28" s="29"/>
      <c r="G28" s="29"/>
      <c r="H28" s="29"/>
      <c r="I28" s="29"/>
      <c r="J28" s="29"/>
      <c r="K28" s="27">
        <f t="shared" si="0"/>
        <v>16</v>
      </c>
      <c r="L28" s="27"/>
      <c r="M28" s="27">
        <v>16</v>
      </c>
      <c r="N28" s="10"/>
    </row>
    <row r="29" spans="1:14" ht="15.75" customHeight="1" thickBot="1">
      <c r="A29" s="67">
        <v>25</v>
      </c>
      <c r="B29" s="51" t="s">
        <v>36</v>
      </c>
      <c r="C29" s="67">
        <v>4</v>
      </c>
      <c r="D29" s="67" t="s">
        <v>66</v>
      </c>
      <c r="E29" s="67" t="s">
        <v>66</v>
      </c>
      <c r="F29" s="29"/>
      <c r="G29" s="29"/>
      <c r="H29" s="29"/>
      <c r="I29" s="29"/>
      <c r="J29" s="29"/>
      <c r="K29" s="27">
        <f t="shared" si="0"/>
        <v>28</v>
      </c>
      <c r="L29" s="27"/>
      <c r="M29" s="27">
        <v>28</v>
      </c>
      <c r="N29" s="10"/>
    </row>
    <row r="30" spans="1:14" ht="15.75" customHeight="1" thickBot="1">
      <c r="A30" s="67">
        <v>26</v>
      </c>
      <c r="B30" s="51" t="s">
        <v>37</v>
      </c>
      <c r="C30" s="67">
        <v>4</v>
      </c>
      <c r="D30" s="67">
        <v>4</v>
      </c>
      <c r="E30" s="67">
        <v>2</v>
      </c>
      <c r="F30" s="29"/>
      <c r="G30" s="29"/>
      <c r="H30" s="29"/>
      <c r="I30" s="29"/>
      <c r="J30" s="29"/>
      <c r="K30" s="27">
        <f>SUM(L30:M30)</f>
        <v>12</v>
      </c>
      <c r="L30" s="27">
        <v>4</v>
      </c>
      <c r="M30" s="27">
        <v>8</v>
      </c>
      <c r="N30" s="10"/>
    </row>
    <row r="31" spans="1:16" ht="15.75" customHeight="1" thickBot="1">
      <c r="A31" s="69">
        <v>27</v>
      </c>
      <c r="B31" s="52" t="s">
        <v>38</v>
      </c>
      <c r="C31" s="69">
        <v>4</v>
      </c>
      <c r="D31" s="69">
        <v>4</v>
      </c>
      <c r="E31" s="69">
        <v>4</v>
      </c>
      <c r="F31" s="29"/>
      <c r="G31" s="29"/>
      <c r="H31" s="29"/>
      <c r="I31" s="29"/>
      <c r="J31" s="29"/>
      <c r="K31" s="27">
        <f t="shared" si="0"/>
        <v>14</v>
      </c>
      <c r="L31" s="27">
        <v>8</v>
      </c>
      <c r="M31" s="27">
        <v>6</v>
      </c>
      <c r="N31" s="20"/>
      <c r="O31" s="104">
        <f>(5*N39+4*N40+3*N41+2*N42*N43)-(2*N5*A36)</f>
        <v>203</v>
      </c>
      <c r="P31" s="104"/>
    </row>
    <row r="32" spans="1:16" ht="15.75" customHeight="1" thickBot="1">
      <c r="A32" s="69">
        <v>28</v>
      </c>
      <c r="B32" s="52" t="s">
        <v>77</v>
      </c>
      <c r="C32" s="69">
        <v>4</v>
      </c>
      <c r="D32" s="69">
        <v>5</v>
      </c>
      <c r="E32" s="69">
        <v>4</v>
      </c>
      <c r="F32" s="29"/>
      <c r="G32" s="29"/>
      <c r="H32" s="29"/>
      <c r="I32" s="29"/>
      <c r="J32" s="29"/>
      <c r="K32" s="27">
        <f t="shared" si="0"/>
        <v>0</v>
      </c>
      <c r="L32" s="27"/>
      <c r="M32" s="27"/>
      <c r="N32" s="36"/>
      <c r="O32" s="104">
        <f>3*A36*N5</f>
        <v>288</v>
      </c>
      <c r="P32" s="104"/>
    </row>
    <row r="33" spans="1:16" ht="15.75" customHeight="1" thickBot="1">
      <c r="A33" s="69">
        <v>29</v>
      </c>
      <c r="B33" s="52" t="s">
        <v>78</v>
      </c>
      <c r="C33" s="69">
        <v>4</v>
      </c>
      <c r="D33" s="69">
        <v>5</v>
      </c>
      <c r="E33" s="69">
        <v>5</v>
      </c>
      <c r="F33" s="29"/>
      <c r="G33" s="29"/>
      <c r="H33" s="29"/>
      <c r="I33" s="29"/>
      <c r="J33" s="29"/>
      <c r="K33" s="27">
        <f t="shared" si="0"/>
        <v>0</v>
      </c>
      <c r="L33" s="27"/>
      <c r="M33" s="28"/>
      <c r="N33" s="26"/>
      <c r="O33" s="38"/>
      <c r="P33" s="38"/>
    </row>
    <row r="34" spans="1:16" ht="15.75" customHeight="1" thickBot="1">
      <c r="A34" s="67">
        <v>30</v>
      </c>
      <c r="B34" s="51" t="s">
        <v>79</v>
      </c>
      <c r="C34" s="67">
        <v>4</v>
      </c>
      <c r="D34" s="67">
        <v>3</v>
      </c>
      <c r="E34" s="67" t="s">
        <v>66</v>
      </c>
      <c r="F34" s="29"/>
      <c r="G34" s="29"/>
      <c r="H34" s="29"/>
      <c r="I34" s="29"/>
      <c r="J34" s="29"/>
      <c r="K34" s="27">
        <f t="shared" si="0"/>
        <v>0</v>
      </c>
      <c r="L34" s="27"/>
      <c r="M34" s="28"/>
      <c r="N34" s="26"/>
      <c r="O34" s="38"/>
      <c r="P34" s="38"/>
    </row>
    <row r="35" spans="1:16" ht="15.75" customHeight="1" thickBot="1">
      <c r="A35" s="67">
        <v>31</v>
      </c>
      <c r="B35" s="79" t="s">
        <v>80</v>
      </c>
      <c r="C35" s="67">
        <v>4</v>
      </c>
      <c r="D35" s="67">
        <v>3</v>
      </c>
      <c r="E35" s="67" t="s">
        <v>66</v>
      </c>
      <c r="F35" s="29"/>
      <c r="G35" s="29"/>
      <c r="H35" s="29"/>
      <c r="I35" s="29"/>
      <c r="J35" s="29"/>
      <c r="K35" s="27">
        <f t="shared" si="0"/>
        <v>12</v>
      </c>
      <c r="L35" s="27"/>
      <c r="M35" s="28">
        <v>12</v>
      </c>
      <c r="N35" s="26"/>
      <c r="O35" s="38"/>
      <c r="P35" s="38"/>
    </row>
    <row r="36" spans="1:16" ht="15.75" customHeight="1" thickBot="1">
      <c r="A36" s="68">
        <v>32</v>
      </c>
      <c r="B36" s="50" t="s">
        <v>81</v>
      </c>
      <c r="C36" s="68">
        <v>4</v>
      </c>
      <c r="D36" s="68">
        <v>3</v>
      </c>
      <c r="E36" s="68"/>
      <c r="F36" s="29"/>
      <c r="G36" s="29"/>
      <c r="H36" s="29"/>
      <c r="I36" s="29"/>
      <c r="J36" s="29"/>
      <c r="K36" s="27">
        <f t="shared" si="0"/>
        <v>12</v>
      </c>
      <c r="L36" s="27"/>
      <c r="M36" s="28">
        <v>12</v>
      </c>
      <c r="N36" s="26"/>
      <c r="O36" s="38"/>
      <c r="P36" s="38"/>
    </row>
    <row r="37" spans="1:14" ht="20.25" customHeight="1" thickBot="1">
      <c r="A37" s="81" t="s">
        <v>72</v>
      </c>
      <c r="B37" s="62">
        <f>(N44-N43+N42)/N44</f>
        <v>0.9578947368421052</v>
      </c>
      <c r="C37" s="8"/>
      <c r="D37" s="8"/>
      <c r="E37" s="8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23.25" customHeight="1" thickBot="1">
      <c r="A38" s="81" t="s">
        <v>71</v>
      </c>
      <c r="B38" s="62">
        <f>O31/O32</f>
        <v>0.7048611111111112</v>
      </c>
      <c r="C38" s="8"/>
      <c r="D38" s="8"/>
      <c r="E38" s="8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5.75" customHeight="1" thickBot="1">
      <c r="A39" s="66"/>
      <c r="B39" s="11" t="s">
        <v>39</v>
      </c>
      <c r="C39" s="8">
        <f>COUNTIF(C5:C36,5)</f>
        <v>0</v>
      </c>
      <c r="D39" s="8">
        <f>COUNTIF(D5:D36,5)</f>
        <v>10</v>
      </c>
      <c r="E39" s="8">
        <f>COUNTIF(E5:E36,5)</f>
        <v>6</v>
      </c>
      <c r="F39" s="10"/>
      <c r="G39" s="10"/>
      <c r="H39" s="10"/>
      <c r="I39" s="10"/>
      <c r="J39" s="10"/>
      <c r="K39" s="10"/>
      <c r="L39" s="10"/>
      <c r="M39" s="10"/>
      <c r="N39" s="25">
        <f>SUM(C39:J39)</f>
        <v>16</v>
      </c>
    </row>
    <row r="40" spans="1:14" ht="15.75" customHeight="1" thickBot="1">
      <c r="A40" s="66"/>
      <c r="B40" s="11" t="s">
        <v>40</v>
      </c>
      <c r="C40" s="8">
        <f>COUNTIF(C5:C36,4)</f>
        <v>30</v>
      </c>
      <c r="D40" s="8">
        <f>COUNTIF(D5:D36,4)</f>
        <v>12</v>
      </c>
      <c r="E40" s="8">
        <f>COUNTIF(E5:E36,4)</f>
        <v>8</v>
      </c>
      <c r="F40" s="10"/>
      <c r="G40" s="10"/>
      <c r="H40" s="10"/>
      <c r="I40" s="10"/>
      <c r="J40" s="10"/>
      <c r="K40" s="10"/>
      <c r="L40" s="10"/>
      <c r="M40" s="10"/>
      <c r="N40" s="25">
        <f>SUM(C40:J40)</f>
        <v>50</v>
      </c>
    </row>
    <row r="41" spans="1:14" ht="15.75" customHeight="1" thickBot="1">
      <c r="A41" s="66"/>
      <c r="B41" s="11" t="s">
        <v>41</v>
      </c>
      <c r="C41" s="8">
        <f>COUNTIF(C5:C36,3)</f>
        <v>2</v>
      </c>
      <c r="D41" s="8">
        <f>COUNTIF(D5:D36,3)</f>
        <v>8</v>
      </c>
      <c r="E41" s="8">
        <f>COUNTIF(E5:E36,3)</f>
        <v>7</v>
      </c>
      <c r="F41" s="10"/>
      <c r="G41" s="10"/>
      <c r="H41" s="10"/>
      <c r="I41" s="10"/>
      <c r="J41" s="10"/>
      <c r="K41" s="10"/>
      <c r="L41" s="10"/>
      <c r="M41" s="10"/>
      <c r="N41" s="25">
        <f>SUM(C41:J41)</f>
        <v>17</v>
      </c>
    </row>
    <row r="42" spans="1:14" ht="15.75" customHeight="1" thickBot="1">
      <c r="A42" s="66"/>
      <c r="B42" s="11" t="s">
        <v>42</v>
      </c>
      <c r="C42" s="8">
        <f>COUNTIF(C5:C36,2)</f>
        <v>0</v>
      </c>
      <c r="D42" s="8">
        <f>COUNTIF(D5:D36,2)</f>
        <v>0</v>
      </c>
      <c r="E42" s="8">
        <f>COUNTIF(E5:E36,2)</f>
        <v>4</v>
      </c>
      <c r="F42" s="10"/>
      <c r="G42" s="10"/>
      <c r="H42" s="10"/>
      <c r="I42" s="10"/>
      <c r="J42" s="10"/>
      <c r="K42" s="10"/>
      <c r="L42" s="10"/>
      <c r="M42" s="10"/>
      <c r="N42" s="25">
        <f>SUM(C42:J42)</f>
        <v>4</v>
      </c>
    </row>
    <row r="43" spans="1:14" ht="15.75" customHeight="1" thickBot="1">
      <c r="A43" s="66"/>
      <c r="B43" s="11" t="s">
        <v>66</v>
      </c>
      <c r="C43" s="8"/>
      <c r="D43" s="8">
        <v>2</v>
      </c>
      <c r="E43" s="8">
        <v>6</v>
      </c>
      <c r="F43" s="10"/>
      <c r="G43" s="10"/>
      <c r="H43" s="10"/>
      <c r="I43" s="10"/>
      <c r="J43" s="10"/>
      <c r="K43" s="10"/>
      <c r="L43" s="10"/>
      <c r="M43" s="10"/>
      <c r="N43" s="25">
        <f>SUM(C43:J43)</f>
        <v>8</v>
      </c>
    </row>
    <row r="44" spans="1:14" ht="15.75" customHeight="1" thickBot="1">
      <c r="A44" s="66"/>
      <c r="B44" s="11" t="s">
        <v>43</v>
      </c>
      <c r="C44" s="8">
        <f>SUM(C39:C43)</f>
        <v>32</v>
      </c>
      <c r="D44" s="8">
        <f>SUM(D39:D43)</f>
        <v>32</v>
      </c>
      <c r="E44" s="8">
        <f>SUM(E39:E43)</f>
        <v>31</v>
      </c>
      <c r="F44" s="10"/>
      <c r="G44" s="10"/>
      <c r="H44" s="10"/>
      <c r="I44" s="10"/>
      <c r="J44" s="10"/>
      <c r="K44" s="24">
        <f>SUM(K5:K32)</f>
        <v>482</v>
      </c>
      <c r="L44" s="24">
        <f>SUM(L5:L32)</f>
        <v>162</v>
      </c>
      <c r="M44" s="24">
        <f>SUM(M5:M32)</f>
        <v>320</v>
      </c>
      <c r="N44" s="10">
        <f>SUM(N39:N43)</f>
        <v>95</v>
      </c>
    </row>
    <row r="46" spans="1:12" ht="30.75" customHeight="1">
      <c r="A46" s="82" t="s">
        <v>89</v>
      </c>
      <c r="B46" s="61">
        <f>(N6-K44)/N6</f>
        <v>0.8953993055555556</v>
      </c>
      <c r="H46" s="103" t="s">
        <v>82</v>
      </c>
      <c r="I46" s="103"/>
      <c r="J46" s="103"/>
      <c r="K46" s="103"/>
      <c r="L46" s="103"/>
    </row>
    <row r="47" spans="1:2" ht="16.5" customHeight="1">
      <c r="A47" s="82" t="s">
        <v>90</v>
      </c>
      <c r="B47" s="61">
        <f>M44/N6</f>
        <v>0.06944444444444445</v>
      </c>
    </row>
  </sheetData>
  <sheetProtection/>
  <mergeCells count="15">
    <mergeCell ref="F2:F4"/>
    <mergeCell ref="H46:L46"/>
    <mergeCell ref="O31:P31"/>
    <mergeCell ref="O32:P32"/>
    <mergeCell ref="I2:I4"/>
    <mergeCell ref="C1:J1"/>
    <mergeCell ref="K1:M1"/>
    <mergeCell ref="C2:C4"/>
    <mergeCell ref="D2:D4"/>
    <mergeCell ref="E2:E4"/>
    <mergeCell ref="H2:H4"/>
    <mergeCell ref="L2:M2"/>
    <mergeCell ref="K2:K4"/>
    <mergeCell ref="J2:J4"/>
    <mergeCell ref="G2:G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2013-05-14T06:41:37Z</cp:lastPrinted>
  <dcterms:created xsi:type="dcterms:W3CDTF">1996-10-08T23:32:33Z</dcterms:created>
  <dcterms:modified xsi:type="dcterms:W3CDTF">2013-05-15T06:44:57Z</dcterms:modified>
  <cp:category/>
  <cp:version/>
  <cp:contentType/>
  <cp:contentStatus/>
</cp:coreProperties>
</file>