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40" windowHeight="9615" activeTab="0"/>
  </bookViews>
  <sheets>
    <sheet name="ТМ-12" sheetId="1" r:id="rId1"/>
    <sheet name="ГЭМ-12" sheetId="2" r:id="rId2"/>
    <sheet name="Г-12" sheetId="3" r:id="rId3"/>
    <sheet name="О-12" sheetId="4" r:id="rId4"/>
  </sheets>
  <definedNames>
    <definedName name="_xlnm.Print_Area" localSheetId="2">'Г-12'!$A$1:$O$37</definedName>
    <definedName name="_xlnm.Print_Area" localSheetId="3">'О-12'!$A$1:$P$42</definedName>
    <definedName name="_xlnm.Print_Area" localSheetId="0">'ТМ-12'!$A$1:$W$42</definedName>
  </definedNames>
  <calcPr fullCalcOnLoad="1"/>
</workbook>
</file>

<file path=xl/sharedStrings.xml><?xml version="1.0" encoding="utf-8"?>
<sst xmlns="http://schemas.openxmlformats.org/spreadsheetml/2006/main" count="298" uniqueCount="157">
  <si>
    <t>№</t>
  </si>
  <si>
    <t>п/п</t>
  </si>
  <si>
    <t>Фамилия,</t>
  </si>
  <si>
    <t>имя, отчество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</si>
  <si>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</si>
  <si>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</si>
  <si>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</si>
  <si>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</si>
  <si>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</si>
  <si>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</si>
  <si>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</si>
  <si>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</si>
  <si>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</si>
  <si>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</si>
  <si>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«5»</t>
  </si>
  <si>
    <t>«4»</t>
  </si>
  <si>
    <t>«3»</t>
  </si>
  <si>
    <t>«2»</t>
  </si>
  <si>
    <t>Итого</t>
  </si>
  <si>
    <t>матем</t>
  </si>
  <si>
    <t>физ-ра</t>
  </si>
  <si>
    <t>н/а</t>
  </si>
  <si>
    <t>Примечание</t>
  </si>
  <si>
    <t>Фамилия, имя, отчество</t>
  </si>
  <si>
    <t>уваж</t>
  </si>
  <si>
    <t>без уваж</t>
  </si>
  <si>
    <t>ИТОГО:</t>
  </si>
  <si>
    <t>Н/А</t>
  </si>
  <si>
    <t>КЗ</t>
  </si>
  <si>
    <t>УСП</t>
  </si>
  <si>
    <t xml:space="preserve">УСП </t>
  </si>
  <si>
    <t>% посещ</t>
  </si>
  <si>
    <t>% прогула</t>
  </si>
  <si>
    <t>хорошисты</t>
  </si>
  <si>
    <t>резерв</t>
  </si>
  <si>
    <t>кол-во уроков</t>
  </si>
  <si>
    <t>человеко-часы</t>
  </si>
  <si>
    <t xml:space="preserve">Акентьев Владислав </t>
  </si>
  <si>
    <t xml:space="preserve">Антропова Анастасия </t>
  </si>
  <si>
    <t xml:space="preserve">Борисов Егор </t>
  </si>
  <si>
    <t>Бояринов Александр</t>
  </si>
  <si>
    <t xml:space="preserve">Веселов Александр </t>
  </si>
  <si>
    <t xml:space="preserve">Волошин Павел </t>
  </si>
  <si>
    <t xml:space="preserve">Золотухин Сергей </t>
  </si>
  <si>
    <t xml:space="preserve">Колесников Максим </t>
  </si>
  <si>
    <t xml:space="preserve">Колотухин Владислав </t>
  </si>
  <si>
    <t xml:space="preserve">Комаров Андрей </t>
  </si>
  <si>
    <t xml:space="preserve">Кондратьев Иван </t>
  </si>
  <si>
    <t xml:space="preserve">Курчиков Андрей </t>
  </si>
  <si>
    <t xml:space="preserve">Лариков Александр </t>
  </si>
  <si>
    <t xml:space="preserve">Лебедев Иван </t>
  </si>
  <si>
    <t xml:space="preserve">Лисневский Александр </t>
  </si>
  <si>
    <t xml:space="preserve">Лукьянов Павел </t>
  </si>
  <si>
    <t xml:space="preserve">Машковский Александр </t>
  </si>
  <si>
    <t xml:space="preserve">Плотников Евгений </t>
  </si>
  <si>
    <t xml:space="preserve">Пыриков Никита </t>
  </si>
  <si>
    <t xml:space="preserve">Сорокин Владислав </t>
  </si>
  <si>
    <t xml:space="preserve">Староверов Никита </t>
  </si>
  <si>
    <t xml:space="preserve">Тарский Владислав </t>
  </si>
  <si>
    <t xml:space="preserve">Тимашов Владислав </t>
  </si>
  <si>
    <t xml:space="preserve">Тұмарбеков Данияр </t>
  </si>
  <si>
    <t>кач зн</t>
  </si>
  <si>
    <t>ТМ-12</t>
  </si>
  <si>
    <t xml:space="preserve">Айтқазинов Ермек </t>
  </si>
  <si>
    <t xml:space="preserve">Афанасьев Владимир </t>
  </si>
  <si>
    <t xml:space="preserve">Ахременко Анастасия </t>
  </si>
  <si>
    <t xml:space="preserve">Бельская Алина </t>
  </si>
  <si>
    <t xml:space="preserve">Гибадулин Артур </t>
  </si>
  <si>
    <t xml:space="preserve">Губанков Александр </t>
  </si>
  <si>
    <t xml:space="preserve">Гудзь Артем </t>
  </si>
  <si>
    <t xml:space="preserve">Гудимова Анастасия </t>
  </si>
  <si>
    <t xml:space="preserve">Жөргекпаев Расим </t>
  </si>
  <si>
    <t xml:space="preserve">Жунусов Мадияр </t>
  </si>
  <si>
    <t xml:space="preserve">Жүнісов Төлеген </t>
  </si>
  <si>
    <t xml:space="preserve">Зобова Елизавета </t>
  </si>
  <si>
    <t xml:space="preserve">Қазкенова Аяулым </t>
  </si>
  <si>
    <t xml:space="preserve">Лопатина Людмила </t>
  </si>
  <si>
    <t xml:space="preserve">Мочалова Вероника </t>
  </si>
  <si>
    <t xml:space="preserve">Мочалова Виктория </t>
  </si>
  <si>
    <t xml:space="preserve">Надеждина Александра </t>
  </si>
  <si>
    <t xml:space="preserve">Надеждина Валентина </t>
  </si>
  <si>
    <t xml:space="preserve">Петров Артем </t>
  </si>
  <si>
    <t xml:space="preserve">Сайлауханова Маржан </t>
  </si>
  <si>
    <t xml:space="preserve">Сельхова Ирина </t>
  </si>
  <si>
    <t xml:space="preserve">Сергеева Кристина </t>
  </si>
  <si>
    <t xml:space="preserve">Семенова Анастасия </t>
  </si>
  <si>
    <t xml:space="preserve">Тищенко Юлия </t>
  </si>
  <si>
    <t xml:space="preserve">Турсынов Қанат </t>
  </si>
  <si>
    <t xml:space="preserve"> О-12</t>
  </si>
  <si>
    <t xml:space="preserve">Адамхан Айас </t>
  </si>
  <si>
    <t xml:space="preserve">Афанасьева Александра </t>
  </si>
  <si>
    <t xml:space="preserve">Галаш Анастасия </t>
  </si>
  <si>
    <t>Громова Наталья</t>
  </si>
  <si>
    <t>Каменев Аркадий</t>
  </si>
  <si>
    <t xml:space="preserve">Коломин Артем </t>
  </si>
  <si>
    <t xml:space="preserve">Кожахметов Равиль </t>
  </si>
  <si>
    <t xml:space="preserve">Мардышев Артём </t>
  </si>
  <si>
    <t>Мельникова Анастасия</t>
  </si>
  <si>
    <t xml:space="preserve">Мухаметов Арслан </t>
  </si>
  <si>
    <t xml:space="preserve">Немцев Вадим </t>
  </si>
  <si>
    <t xml:space="preserve">Немцева Виктория </t>
  </si>
  <si>
    <t xml:space="preserve">Номоконов Александр </t>
  </si>
  <si>
    <t>Нуржанов Руслан</t>
  </si>
  <si>
    <t xml:space="preserve">Пунгин Денис </t>
  </si>
  <si>
    <t>Сапожникова Анастасия</t>
  </si>
  <si>
    <t xml:space="preserve">Свахин Дмитрий </t>
  </si>
  <si>
    <t xml:space="preserve">Татьянкин Максим </t>
  </si>
  <si>
    <t xml:space="preserve">Шматов Евгений </t>
  </si>
  <si>
    <t>Г - 12</t>
  </si>
  <si>
    <t xml:space="preserve">Бабушкин Валерий </t>
  </si>
  <si>
    <t xml:space="preserve">Борисов Вадим </t>
  </si>
  <si>
    <t xml:space="preserve">Верёвкина Мария </t>
  </si>
  <si>
    <t xml:space="preserve">Горбатов Иван </t>
  </si>
  <si>
    <t>Горбунов Кирилл</t>
  </si>
  <si>
    <t xml:space="preserve">Губанков Николай </t>
  </si>
  <si>
    <t xml:space="preserve">Емельянов Артем </t>
  </si>
  <si>
    <t xml:space="preserve">Горячев Иван </t>
  </si>
  <si>
    <t xml:space="preserve">Ермолаев Александр </t>
  </si>
  <si>
    <t xml:space="preserve">Ефанов Аркадий </t>
  </si>
  <si>
    <t xml:space="preserve">Засыпкин Владислав </t>
  </si>
  <si>
    <t xml:space="preserve">Литвинов Владислав </t>
  </si>
  <si>
    <t xml:space="preserve">Мандрыкин Антон </t>
  </si>
  <si>
    <t xml:space="preserve">Мухаметов Дамир </t>
  </si>
  <si>
    <t xml:space="preserve">Натачаев Андрей </t>
  </si>
  <si>
    <t xml:space="preserve">Никитин Никита </t>
  </si>
  <si>
    <t xml:space="preserve">Пахомин Максим </t>
  </si>
  <si>
    <t xml:space="preserve">Правосуд Владислав </t>
  </si>
  <si>
    <t xml:space="preserve">Проходов Иван </t>
  </si>
  <si>
    <t xml:space="preserve">Серков Леонид </t>
  </si>
  <si>
    <t xml:space="preserve">Сурков Никита </t>
  </si>
  <si>
    <t xml:space="preserve">Тверитинова Елизавета </t>
  </si>
  <si>
    <t xml:space="preserve">Ходос Михаил </t>
  </si>
  <si>
    <t xml:space="preserve">Чигарев Виталий </t>
  </si>
  <si>
    <t xml:space="preserve">Чугарин Денис </t>
  </si>
  <si>
    <t>ГЭМ-12</t>
  </si>
  <si>
    <t>Шадрин Денис</t>
  </si>
  <si>
    <t>отл</t>
  </si>
  <si>
    <t>хор</t>
  </si>
  <si>
    <t>каз язык</t>
  </si>
  <si>
    <t>зач</t>
  </si>
  <si>
    <t>каз лит-ра</t>
  </si>
  <si>
    <t>химия</t>
  </si>
  <si>
    <t>Астамбаев Асылбек</t>
  </si>
  <si>
    <t>русс яз</t>
  </si>
  <si>
    <t>русс лит-ра</t>
  </si>
  <si>
    <t>иностр яз</t>
  </si>
  <si>
    <t>обществозн</t>
  </si>
  <si>
    <t>нвп</t>
  </si>
  <si>
    <t>каз яз</t>
  </si>
  <si>
    <t>история</t>
  </si>
  <si>
    <t>обществознан</t>
  </si>
  <si>
    <t xml:space="preserve">химия </t>
  </si>
  <si>
    <t>обществ</t>
  </si>
  <si>
    <t>физика</t>
  </si>
  <si>
    <t>англ яз</t>
  </si>
  <si>
    <t xml:space="preserve">история Каз </t>
  </si>
  <si>
    <t>истор Каз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</si>
</sst>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8"/>
      <name val="Arial"/>
      <family val="2"/>
    </font>
    <font>
      <b/>
      <sz val="11"/>
      <name val="Times New Roman"/>
      <family val="1"/>
    </font>
    <font>
      <b/>
      <sz val="2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2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6" xfId="0" applyNumberFormat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5" borderId="14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6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35" borderId="0" xfId="0" applyFont="1" applyFill="1" applyAlignment="1">
      <alignment/>
    </xf>
    <xf numFmtId="0" fontId="5" fillId="34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vertical="top" wrapText="1"/>
    </xf>
    <xf numFmtId="0" fontId="0" fillId="38" borderId="16" xfId="0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0" fillId="39" borderId="0" xfId="0" applyFill="1" applyAlignment="1">
      <alignment/>
    </xf>
    <xf numFmtId="0" fontId="2" fillId="15" borderId="14" xfId="0" applyFont="1" applyFill="1" applyBorder="1" applyAlignment="1">
      <alignment vertical="top" wrapText="1"/>
    </xf>
    <xf numFmtId="0" fontId="5" fillId="15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41" borderId="16" xfId="0" applyFont="1" applyFill="1" applyBorder="1" applyAlignment="1">
      <alignment/>
    </xf>
    <xf numFmtId="0" fontId="0" fillId="15" borderId="0" xfId="0" applyFill="1" applyAlignment="1">
      <alignment/>
    </xf>
    <xf numFmtId="0" fontId="0" fillId="42" borderId="0" xfId="0" applyFill="1" applyAlignment="1">
      <alignment/>
    </xf>
    <xf numFmtId="0" fontId="2" fillId="43" borderId="14" xfId="0" applyFont="1" applyFill="1" applyBorder="1" applyAlignment="1">
      <alignment vertical="top" wrapText="1"/>
    </xf>
    <xf numFmtId="0" fontId="2" fillId="41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41" borderId="17" xfId="0" applyFont="1" applyFill="1" applyBorder="1" applyAlignment="1">
      <alignment vertical="top" wrapText="1"/>
    </xf>
    <xf numFmtId="0" fontId="2" fillId="41" borderId="16" xfId="0" applyFont="1" applyFill="1" applyBorder="1" applyAlignment="1">
      <alignment vertical="top" wrapText="1"/>
    </xf>
    <xf numFmtId="9" fontId="2" fillId="37" borderId="14" xfId="0" applyNumberFormat="1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wrapText="1"/>
    </xf>
    <xf numFmtId="0" fontId="11" fillId="38" borderId="16" xfId="0" applyFont="1" applyFill="1" applyBorder="1" applyAlignment="1">
      <alignment wrapText="1"/>
    </xf>
    <xf numFmtId="0" fontId="0" fillId="41" borderId="16" xfId="0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38" borderId="16" xfId="0" applyFont="1" applyFill="1" applyBorder="1" applyAlignment="1">
      <alignment wrapText="1"/>
    </xf>
    <xf numFmtId="0" fontId="2" fillId="9" borderId="16" xfId="0" applyFont="1" applyFill="1" applyBorder="1" applyAlignment="1">
      <alignment vertical="top" wrapText="1"/>
    </xf>
    <xf numFmtId="0" fontId="9" fillId="9" borderId="16" xfId="0" applyFont="1" applyFill="1" applyBorder="1" applyAlignment="1">
      <alignment wrapText="1"/>
    </xf>
    <xf numFmtId="0" fontId="2" fillId="43" borderId="16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0" fontId="7" fillId="8" borderId="16" xfId="0" applyFont="1" applyFill="1" applyBorder="1" applyAlignment="1">
      <alignment wrapText="1"/>
    </xf>
    <xf numFmtId="0" fontId="9" fillId="8" borderId="16" xfId="0" applyFont="1" applyFill="1" applyBorder="1" applyAlignment="1">
      <alignment wrapText="1"/>
    </xf>
    <xf numFmtId="0" fontId="2" fillId="42" borderId="16" xfId="0" applyFont="1" applyFill="1" applyBorder="1" applyAlignment="1">
      <alignment vertical="top" wrapText="1"/>
    </xf>
    <xf numFmtId="0" fontId="7" fillId="42" borderId="16" xfId="0" applyFont="1" applyFill="1" applyBorder="1" applyAlignment="1">
      <alignment wrapText="1"/>
    </xf>
    <xf numFmtId="0" fontId="0" fillId="9" borderId="16" xfId="0" applyFill="1" applyBorder="1" applyAlignment="1">
      <alignment horizontal="left"/>
    </xf>
    <xf numFmtId="0" fontId="0" fillId="43" borderId="16" xfId="0" applyFill="1" applyBorder="1" applyAlignment="1">
      <alignment horizontal="left"/>
    </xf>
    <xf numFmtId="0" fontId="0" fillId="42" borderId="16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15" borderId="16" xfId="0" applyFill="1" applyBorder="1" applyAlignment="1">
      <alignment/>
    </xf>
    <xf numFmtId="0" fontId="0" fillId="39" borderId="16" xfId="0" applyFill="1" applyBorder="1" applyAlignment="1">
      <alignment/>
    </xf>
    <xf numFmtId="0" fontId="11" fillId="0" borderId="16" xfId="0" applyFont="1" applyBorder="1" applyAlignment="1">
      <alignment/>
    </xf>
    <xf numFmtId="0" fontId="0" fillId="42" borderId="16" xfId="0" applyFill="1" applyBorder="1" applyAlignment="1">
      <alignment/>
    </xf>
    <xf numFmtId="0" fontId="7" fillId="41" borderId="16" xfId="0" applyFont="1" applyFill="1" applyBorder="1" applyAlignment="1">
      <alignment wrapText="1"/>
    </xf>
    <xf numFmtId="0" fontId="0" fillId="43" borderId="16" xfId="0" applyFill="1" applyBorder="1" applyAlignment="1">
      <alignment horizontal="right"/>
    </xf>
    <xf numFmtId="0" fontId="0" fillId="0" borderId="16" xfId="0" applyFont="1" applyBorder="1" applyAlignment="1">
      <alignment horizontal="left"/>
    </xf>
    <xf numFmtId="9" fontId="13" fillId="38" borderId="16" xfId="0" applyNumberFormat="1" applyFont="1" applyFill="1" applyBorder="1" applyAlignment="1">
      <alignment/>
    </xf>
    <xf numFmtId="0" fontId="9" fillId="41" borderId="16" xfId="0" applyFont="1" applyFill="1" applyBorder="1" applyAlignment="1">
      <alignment wrapText="1"/>
    </xf>
    <xf numFmtId="9" fontId="15" fillId="38" borderId="16" xfId="0" applyNumberFormat="1" applyFont="1" applyFill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9" borderId="16" xfId="0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2" fillId="42" borderId="16" xfId="0" applyFont="1" applyFill="1" applyBorder="1" applyAlignment="1">
      <alignment wrapText="1"/>
    </xf>
    <xf numFmtId="0" fontId="2" fillId="41" borderId="16" xfId="0" applyFont="1" applyFill="1" applyBorder="1" applyAlignment="1">
      <alignment wrapText="1"/>
    </xf>
    <xf numFmtId="9" fontId="14" fillId="36" borderId="14" xfId="0" applyNumberFormat="1" applyFont="1" applyFill="1" applyBorder="1" applyAlignment="1">
      <alignment horizontal="center" vertical="top" wrapText="1"/>
    </xf>
    <xf numFmtId="9" fontId="14" fillId="35" borderId="14" xfId="0" applyNumberFormat="1" applyFont="1" applyFill="1" applyBorder="1" applyAlignment="1">
      <alignment horizontal="center" vertical="top" wrapText="1"/>
    </xf>
    <xf numFmtId="9" fontId="16" fillId="35" borderId="14" xfId="0" applyNumberFormat="1" applyFont="1" applyFill="1" applyBorder="1" applyAlignment="1">
      <alignment horizontal="center" vertical="top" wrapText="1"/>
    </xf>
    <xf numFmtId="9" fontId="16" fillId="33" borderId="14" xfId="0" applyNumberFormat="1" applyFont="1" applyFill="1" applyBorder="1" applyAlignment="1">
      <alignment horizontal="center" vertical="top" wrapText="1"/>
    </xf>
    <xf numFmtId="0" fontId="0" fillId="41" borderId="18" xfId="0" applyFill="1" applyBorder="1" applyAlignment="1">
      <alignment/>
    </xf>
    <xf numFmtId="9" fontId="17" fillId="38" borderId="16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56" fillId="41" borderId="16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vertical="top" wrapText="1"/>
    </xf>
    <xf numFmtId="9" fontId="14" fillId="35" borderId="16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9" fontId="14" fillId="33" borderId="16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0" fillId="35" borderId="20" xfId="0" applyFill="1" applyBorder="1" applyAlignment="1">
      <alignment/>
    </xf>
    <xf numFmtId="0" fontId="2" fillId="15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41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1" borderId="16" xfId="0" applyFont="1" applyFill="1" applyBorder="1" applyAlignment="1">
      <alignment wrapText="1"/>
    </xf>
    <xf numFmtId="0" fontId="2" fillId="9" borderId="16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wrapText="1"/>
    </xf>
    <xf numFmtId="0" fontId="2" fillId="8" borderId="1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wrapText="1"/>
    </xf>
    <xf numFmtId="0" fontId="2" fillId="9" borderId="14" xfId="0" applyFont="1" applyFill="1" applyBorder="1" applyAlignment="1">
      <alignment vertical="top" wrapText="1"/>
    </xf>
    <xf numFmtId="0" fontId="7" fillId="43" borderId="16" xfId="0" applyFont="1" applyFill="1" applyBorder="1" applyAlignment="1">
      <alignment wrapText="1"/>
    </xf>
    <xf numFmtId="0" fontId="2" fillId="41" borderId="15" xfId="0" applyFont="1" applyFill="1" applyBorder="1" applyAlignment="1">
      <alignment vertical="top" wrapText="1"/>
    </xf>
    <xf numFmtId="0" fontId="2" fillId="9" borderId="17" xfId="0" applyFont="1" applyFill="1" applyBorder="1" applyAlignment="1">
      <alignment vertical="top" wrapText="1"/>
    </xf>
    <xf numFmtId="0" fontId="0" fillId="9" borderId="16" xfId="0" applyFill="1" applyBorder="1" applyAlignment="1">
      <alignment/>
    </xf>
    <xf numFmtId="0" fontId="2" fillId="9" borderId="16" xfId="0" applyFont="1" applyFill="1" applyBorder="1" applyAlignment="1">
      <alignment horizontal="center" vertical="top" wrapText="1"/>
    </xf>
    <xf numFmtId="0" fontId="2" fillId="41" borderId="16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2" fillId="42" borderId="16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textRotation="90" wrapText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23" xfId="0" applyFont="1" applyBorder="1" applyAlignment="1">
      <alignment horizontal="center" vertical="top" textRotation="90" wrapText="1"/>
    </xf>
    <xf numFmtId="0" fontId="2" fillId="0" borderId="24" xfId="0" applyFont="1" applyBorder="1" applyAlignment="1">
      <alignment horizontal="center" vertical="top" textRotation="90" wrapText="1"/>
    </xf>
    <xf numFmtId="0" fontId="2" fillId="0" borderId="18" xfId="0" applyFont="1" applyBorder="1" applyAlignment="1">
      <alignment horizontal="center" vertical="top" textRotation="90" wrapText="1"/>
    </xf>
    <xf numFmtId="0" fontId="2" fillId="41" borderId="10" xfId="0" applyFont="1" applyFill="1" applyBorder="1" applyAlignment="1">
      <alignment vertical="top" textRotation="90" wrapText="1"/>
    </xf>
    <xf numFmtId="0" fontId="2" fillId="41" borderId="11" xfId="0" applyFont="1" applyFill="1" applyBorder="1" applyAlignment="1">
      <alignment vertical="top" textRotation="90" wrapText="1"/>
    </xf>
    <xf numFmtId="0" fontId="5" fillId="35" borderId="16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textRotation="90" wrapText="1"/>
    </xf>
    <xf numFmtId="0" fontId="2" fillId="41" borderId="11" xfId="0" applyFont="1" applyFill="1" applyBorder="1" applyAlignment="1">
      <alignment horizontal="center" vertical="top" textRotation="90" wrapText="1"/>
    </xf>
    <xf numFmtId="0" fontId="2" fillId="41" borderId="28" xfId="0" applyFont="1" applyFill="1" applyBorder="1" applyAlignment="1">
      <alignment horizontal="center" vertical="top" textRotation="90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vertical="top" textRotation="90" wrapText="1"/>
    </xf>
    <xf numFmtId="0" fontId="3" fillId="0" borderId="13" xfId="0" applyFont="1" applyBorder="1" applyAlignment="1">
      <alignment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vertical="top" textRotation="90" wrapText="1"/>
    </xf>
    <xf numFmtId="0" fontId="2" fillId="0" borderId="11" xfId="0" applyFont="1" applyBorder="1" applyAlignment="1">
      <alignment vertical="top" textRotation="90" wrapText="1"/>
    </xf>
    <xf numFmtId="0" fontId="10" fillId="9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3" fillId="0" borderId="10" xfId="0" applyFont="1" applyBorder="1" applyAlignment="1">
      <alignment vertical="top" textRotation="90" wrapText="1"/>
    </xf>
    <xf numFmtId="0" fontId="3" fillId="0" borderId="11" xfId="0" applyFont="1" applyBorder="1" applyAlignment="1">
      <alignment vertical="top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Layout" zoomScaleNormal="85" zoomScaleSheetLayoutView="85" workbookViewId="0" topLeftCell="A20">
      <selection activeCell="B31" sqref="B31"/>
    </sheetView>
  </sheetViews>
  <sheetFormatPr defaultColWidth="9.140625" defaultRowHeight="12.75"/>
  <cols>
    <col min="1" max="1" width="5.57421875" style="118" customWidth="1"/>
    <col min="2" max="2" width="23.7109375" style="0" customWidth="1"/>
    <col min="3" max="11" width="4.7109375" style="0" customWidth="1"/>
    <col min="12" max="12" width="5.28125" style="0" customWidth="1"/>
    <col min="13" max="13" width="5.421875" style="0" customWidth="1"/>
    <col min="14" max="14" width="6.00390625" style="0" customWidth="1"/>
    <col min="15" max="16" width="6.57421875" style="0" customWidth="1"/>
    <col min="17" max="17" width="10.28125" style="0" customWidth="1"/>
  </cols>
  <sheetData>
    <row r="1" spans="1:15" ht="22.5" customHeight="1">
      <c r="A1" s="138" t="s">
        <v>0</v>
      </c>
      <c r="B1" s="139" t="s">
        <v>23</v>
      </c>
      <c r="C1" s="141" t="s">
        <v>4</v>
      </c>
      <c r="D1" s="141"/>
      <c r="E1" s="141"/>
      <c r="F1" s="141"/>
      <c r="G1" s="141"/>
      <c r="H1" s="141"/>
      <c r="I1" s="141"/>
      <c r="J1" s="141"/>
      <c r="K1" s="141"/>
      <c r="L1" s="141" t="s">
        <v>5</v>
      </c>
      <c r="M1" s="141"/>
      <c r="N1" s="141"/>
      <c r="O1" s="137" t="s">
        <v>22</v>
      </c>
    </row>
    <row r="2" spans="1:15" ht="16.5" customHeight="1">
      <c r="A2" s="138"/>
      <c r="B2" s="139"/>
      <c r="C2" s="142" t="s">
        <v>138</v>
      </c>
      <c r="D2" s="143" t="s">
        <v>140</v>
      </c>
      <c r="E2" s="142" t="s">
        <v>143</v>
      </c>
      <c r="F2" s="144" t="s">
        <v>144</v>
      </c>
      <c r="G2" s="144" t="s">
        <v>145</v>
      </c>
      <c r="H2" s="144" t="s">
        <v>146</v>
      </c>
      <c r="I2" s="142" t="s">
        <v>20</v>
      </c>
      <c r="J2" s="142" t="s">
        <v>147</v>
      </c>
      <c r="K2" s="142"/>
      <c r="L2" s="140" t="s">
        <v>8</v>
      </c>
      <c r="M2" s="140" t="s">
        <v>9</v>
      </c>
      <c r="N2" s="140"/>
      <c r="O2" s="137"/>
    </row>
    <row r="3" spans="1:15" ht="35.25" customHeight="1">
      <c r="A3" s="138"/>
      <c r="B3" s="139"/>
      <c r="C3" s="142"/>
      <c r="D3" s="143"/>
      <c r="E3" s="142"/>
      <c r="F3" s="145"/>
      <c r="G3" s="145"/>
      <c r="H3" s="145"/>
      <c r="I3" s="142"/>
      <c r="J3" s="142"/>
      <c r="K3" s="142"/>
      <c r="L3" s="140"/>
      <c r="M3" s="140" t="s">
        <v>24</v>
      </c>
      <c r="N3" s="140" t="s">
        <v>25</v>
      </c>
      <c r="O3" s="137"/>
    </row>
    <row r="4" spans="1:15" ht="21.75" customHeight="1">
      <c r="A4" s="138"/>
      <c r="B4" s="139"/>
      <c r="C4" s="142"/>
      <c r="D4" s="143"/>
      <c r="E4" s="142"/>
      <c r="F4" s="146"/>
      <c r="G4" s="146"/>
      <c r="H4" s="146"/>
      <c r="I4" s="142"/>
      <c r="J4" s="142"/>
      <c r="K4" s="142"/>
      <c r="L4" s="140"/>
      <c r="M4" s="140"/>
      <c r="N4" s="140"/>
      <c r="O4" s="137"/>
    </row>
    <row r="5" spans="1:15" ht="15.75" customHeight="1">
      <c r="A5" s="120">
        <v>1</v>
      </c>
      <c r="B5" s="67" t="s">
        <v>37</v>
      </c>
      <c r="C5" s="130">
        <v>3</v>
      </c>
      <c r="D5" s="130" t="s">
        <v>21</v>
      </c>
      <c r="E5" s="130">
        <v>3</v>
      </c>
      <c r="F5" s="130">
        <v>3</v>
      </c>
      <c r="G5" s="130" t="s">
        <v>21</v>
      </c>
      <c r="H5" s="130">
        <v>3</v>
      </c>
      <c r="I5" s="130">
        <v>3</v>
      </c>
      <c r="J5" s="130">
        <v>3</v>
      </c>
      <c r="K5" s="66"/>
      <c r="L5" s="58">
        <f>SUM(M5:N5)</f>
        <v>16</v>
      </c>
      <c r="M5" s="58"/>
      <c r="N5" s="58">
        <v>16</v>
      </c>
      <c r="O5" s="104">
        <v>8</v>
      </c>
    </row>
    <row r="6" spans="1:15" ht="15.75" customHeight="1">
      <c r="A6" s="123">
        <v>2</v>
      </c>
      <c r="B6" s="71" t="s">
        <v>38</v>
      </c>
      <c r="C6" s="132"/>
      <c r="D6" s="132">
        <v>4</v>
      </c>
      <c r="E6" s="132">
        <v>4</v>
      </c>
      <c r="F6" s="132">
        <v>4</v>
      </c>
      <c r="G6" s="132">
        <v>5</v>
      </c>
      <c r="H6" s="132">
        <v>4</v>
      </c>
      <c r="I6" s="132">
        <v>4</v>
      </c>
      <c r="J6" s="132">
        <v>4</v>
      </c>
      <c r="K6" s="69"/>
      <c r="L6" s="58">
        <f aca="true" t="shared" si="0" ref="L6:L28">SUM(M6:N6)</f>
        <v>0</v>
      </c>
      <c r="M6" s="58"/>
      <c r="N6" s="58"/>
      <c r="O6" s="110">
        <v>3456</v>
      </c>
    </row>
    <row r="7" spans="1:15" ht="15.75" customHeight="1">
      <c r="A7" s="123">
        <v>3</v>
      </c>
      <c r="B7" s="71" t="s">
        <v>39</v>
      </c>
      <c r="C7" s="132">
        <v>4</v>
      </c>
      <c r="D7" s="132">
        <v>3</v>
      </c>
      <c r="E7" s="132">
        <v>5</v>
      </c>
      <c r="F7" s="132">
        <v>4</v>
      </c>
      <c r="G7" s="132">
        <v>4</v>
      </c>
      <c r="H7" s="132">
        <v>4</v>
      </c>
      <c r="I7" s="132">
        <v>4</v>
      </c>
      <c r="J7" s="132">
        <v>4</v>
      </c>
      <c r="K7" s="69"/>
      <c r="L7" s="58">
        <f t="shared" si="0"/>
        <v>16</v>
      </c>
      <c r="M7" s="58"/>
      <c r="N7" s="58">
        <v>16</v>
      </c>
      <c r="O7" s="46"/>
    </row>
    <row r="8" spans="1:15" ht="15.75" customHeight="1">
      <c r="A8" s="123">
        <v>4</v>
      </c>
      <c r="B8" s="71" t="s">
        <v>40</v>
      </c>
      <c r="C8" s="132">
        <v>4</v>
      </c>
      <c r="D8" s="132">
        <v>4</v>
      </c>
      <c r="E8" s="132">
        <v>5</v>
      </c>
      <c r="F8" s="132">
        <v>5</v>
      </c>
      <c r="G8" s="132">
        <v>5</v>
      </c>
      <c r="H8" s="132">
        <v>5</v>
      </c>
      <c r="I8" s="132">
        <v>5</v>
      </c>
      <c r="J8" s="132">
        <v>5</v>
      </c>
      <c r="K8" s="69"/>
      <c r="L8" s="58">
        <f t="shared" si="0"/>
        <v>0</v>
      </c>
      <c r="M8" s="58"/>
      <c r="N8" s="58"/>
      <c r="O8" s="46"/>
    </row>
    <row r="9" spans="1:15" ht="15.75" customHeight="1">
      <c r="A9" s="120">
        <v>5</v>
      </c>
      <c r="B9" s="67" t="s">
        <v>41</v>
      </c>
      <c r="C9" s="130" t="s">
        <v>21</v>
      </c>
      <c r="D9" s="130" t="s">
        <v>21</v>
      </c>
      <c r="E9" s="130">
        <v>3</v>
      </c>
      <c r="F9" s="130" t="s">
        <v>21</v>
      </c>
      <c r="G9" s="130" t="s">
        <v>21</v>
      </c>
      <c r="H9" s="130">
        <v>3</v>
      </c>
      <c r="I9" s="130">
        <v>3</v>
      </c>
      <c r="J9" s="130">
        <v>3</v>
      </c>
      <c r="K9" s="66"/>
      <c r="L9" s="58">
        <f t="shared" si="0"/>
        <v>52</v>
      </c>
      <c r="M9" s="58">
        <v>24</v>
      </c>
      <c r="N9" s="58">
        <v>28</v>
      </c>
      <c r="O9" s="46"/>
    </row>
    <row r="10" spans="1:15" ht="15.75" customHeight="1">
      <c r="A10" s="123">
        <v>6</v>
      </c>
      <c r="B10" s="71" t="s">
        <v>42</v>
      </c>
      <c r="C10" s="132">
        <v>4</v>
      </c>
      <c r="D10" s="132">
        <v>4</v>
      </c>
      <c r="E10" s="132">
        <v>5</v>
      </c>
      <c r="F10" s="132">
        <v>4</v>
      </c>
      <c r="G10" s="132">
        <v>4</v>
      </c>
      <c r="H10" s="132">
        <v>4</v>
      </c>
      <c r="I10" s="132">
        <v>4</v>
      </c>
      <c r="J10" s="132">
        <v>4</v>
      </c>
      <c r="K10" s="69"/>
      <c r="L10" s="58">
        <f t="shared" si="0"/>
        <v>0</v>
      </c>
      <c r="M10" s="58"/>
      <c r="N10" s="58"/>
      <c r="O10" s="46"/>
    </row>
    <row r="11" spans="1:15" ht="15.75" customHeight="1">
      <c r="A11" s="123">
        <v>7</v>
      </c>
      <c r="B11" s="71" t="s">
        <v>43</v>
      </c>
      <c r="C11" s="132">
        <v>4</v>
      </c>
      <c r="D11" s="132">
        <v>4</v>
      </c>
      <c r="E11" s="132">
        <v>5</v>
      </c>
      <c r="F11" s="132">
        <v>4</v>
      </c>
      <c r="G11" s="132">
        <v>4</v>
      </c>
      <c r="H11" s="132">
        <v>4</v>
      </c>
      <c r="I11" s="132">
        <v>4</v>
      </c>
      <c r="J11" s="132">
        <v>4</v>
      </c>
      <c r="K11" s="69"/>
      <c r="L11" s="58">
        <f t="shared" si="0"/>
        <v>0</v>
      </c>
      <c r="M11" s="58"/>
      <c r="N11" s="58"/>
      <c r="O11" s="46"/>
    </row>
    <row r="12" spans="1:17" ht="15.75" customHeight="1">
      <c r="A12" s="121">
        <v>8</v>
      </c>
      <c r="B12" s="122" t="s">
        <v>44</v>
      </c>
      <c r="C12" s="133" t="s">
        <v>21</v>
      </c>
      <c r="D12" s="133">
        <v>3</v>
      </c>
      <c r="E12" s="133">
        <v>5</v>
      </c>
      <c r="F12" s="133">
        <v>4</v>
      </c>
      <c r="G12" s="133">
        <v>4</v>
      </c>
      <c r="H12" s="133">
        <v>4</v>
      </c>
      <c r="I12" s="133">
        <v>4</v>
      </c>
      <c r="J12" s="133">
        <v>4</v>
      </c>
      <c r="K12" s="72"/>
      <c r="L12" s="58">
        <f t="shared" si="0"/>
        <v>56</v>
      </c>
      <c r="M12" s="58">
        <v>48</v>
      </c>
      <c r="N12" s="58">
        <v>8</v>
      </c>
      <c r="O12" s="46"/>
      <c r="P12" s="47">
        <v>10</v>
      </c>
      <c r="Q12" t="s">
        <v>33</v>
      </c>
    </row>
    <row r="13" spans="1:17" ht="15.75" customHeight="1">
      <c r="A13" s="123">
        <v>9</v>
      </c>
      <c r="B13" s="70" t="s">
        <v>45</v>
      </c>
      <c r="C13" s="132">
        <v>4</v>
      </c>
      <c r="D13" s="132">
        <v>3</v>
      </c>
      <c r="E13" s="132">
        <v>5</v>
      </c>
      <c r="F13" s="132">
        <v>4</v>
      </c>
      <c r="G13" s="132">
        <v>4</v>
      </c>
      <c r="H13" s="132">
        <v>4</v>
      </c>
      <c r="I13" s="132">
        <v>4</v>
      </c>
      <c r="J13" s="132">
        <v>4</v>
      </c>
      <c r="K13" s="69"/>
      <c r="L13" s="58">
        <f t="shared" si="0"/>
        <v>6</v>
      </c>
      <c r="M13" s="58"/>
      <c r="N13" s="58">
        <v>6</v>
      </c>
      <c r="O13" s="46"/>
      <c r="P13" s="52">
        <v>3</v>
      </c>
      <c r="Q13" s="56" t="s">
        <v>21</v>
      </c>
    </row>
    <row r="14" spans="1:17" ht="15.75" customHeight="1">
      <c r="A14" s="121">
        <v>10</v>
      </c>
      <c r="B14" s="122" t="s">
        <v>46</v>
      </c>
      <c r="C14" s="133">
        <v>3</v>
      </c>
      <c r="D14" s="133">
        <v>4</v>
      </c>
      <c r="E14" s="133">
        <v>4</v>
      </c>
      <c r="F14" s="133">
        <v>4</v>
      </c>
      <c r="G14" s="133">
        <v>4</v>
      </c>
      <c r="H14" s="133">
        <v>4</v>
      </c>
      <c r="I14" s="133">
        <v>4</v>
      </c>
      <c r="J14" s="133">
        <v>4</v>
      </c>
      <c r="K14" s="72"/>
      <c r="L14" s="58">
        <f t="shared" si="0"/>
        <v>0</v>
      </c>
      <c r="M14" s="58"/>
      <c r="N14" s="58"/>
      <c r="O14" s="46"/>
      <c r="P14" s="53">
        <v>3</v>
      </c>
      <c r="Q14" t="s">
        <v>34</v>
      </c>
    </row>
    <row r="15" spans="1:15" ht="15.75" customHeight="1">
      <c r="A15" s="123">
        <v>11</v>
      </c>
      <c r="B15" s="71" t="s">
        <v>47</v>
      </c>
      <c r="C15" s="132">
        <v>4</v>
      </c>
      <c r="D15" s="132">
        <v>4</v>
      </c>
      <c r="E15" s="132">
        <v>4</v>
      </c>
      <c r="F15" s="132">
        <v>4</v>
      </c>
      <c r="G15" s="132">
        <v>5</v>
      </c>
      <c r="H15" s="132">
        <v>4</v>
      </c>
      <c r="I15" s="132">
        <v>4</v>
      </c>
      <c r="J15" s="132">
        <v>5</v>
      </c>
      <c r="K15" s="69"/>
      <c r="L15" s="58">
        <f t="shared" si="0"/>
        <v>0</v>
      </c>
      <c r="M15" s="58"/>
      <c r="N15" s="58"/>
      <c r="O15" s="46"/>
    </row>
    <row r="16" spans="1:15" ht="15.75" customHeight="1">
      <c r="A16" s="112">
        <v>12</v>
      </c>
      <c r="B16" s="86" t="s">
        <v>48</v>
      </c>
      <c r="C16" s="131">
        <v>3</v>
      </c>
      <c r="D16" s="131">
        <v>4</v>
      </c>
      <c r="E16" s="131">
        <v>4</v>
      </c>
      <c r="F16" s="131">
        <v>4</v>
      </c>
      <c r="G16" s="131">
        <v>4</v>
      </c>
      <c r="H16" s="131">
        <v>3</v>
      </c>
      <c r="I16" s="131">
        <v>3</v>
      </c>
      <c r="J16" s="131">
        <v>3</v>
      </c>
      <c r="K16" s="58"/>
      <c r="L16" s="58">
        <f t="shared" si="0"/>
        <v>0</v>
      </c>
      <c r="M16" s="58"/>
      <c r="N16" s="58"/>
      <c r="O16" s="46"/>
    </row>
    <row r="17" spans="1:15" ht="15.75" customHeight="1">
      <c r="A17" s="112">
        <v>13</v>
      </c>
      <c r="B17" s="86" t="s">
        <v>49</v>
      </c>
      <c r="C17" s="131">
        <v>4</v>
      </c>
      <c r="D17" s="131">
        <v>3</v>
      </c>
      <c r="E17" s="131">
        <v>4</v>
      </c>
      <c r="F17" s="131">
        <v>3</v>
      </c>
      <c r="G17" s="131">
        <v>4</v>
      </c>
      <c r="H17" s="131">
        <v>3</v>
      </c>
      <c r="I17" s="131" t="s">
        <v>139</v>
      </c>
      <c r="J17" s="131">
        <v>3</v>
      </c>
      <c r="K17" s="58"/>
      <c r="L17" s="58">
        <f t="shared" si="0"/>
        <v>0</v>
      </c>
      <c r="M17" s="58"/>
      <c r="N17" s="58"/>
      <c r="O17" s="46"/>
    </row>
    <row r="18" spans="1:15" ht="15.75" customHeight="1">
      <c r="A18" s="123">
        <v>14</v>
      </c>
      <c r="B18" s="71" t="s">
        <v>50</v>
      </c>
      <c r="C18" s="132">
        <v>4</v>
      </c>
      <c r="D18" s="132">
        <v>4</v>
      </c>
      <c r="E18" s="132">
        <v>5</v>
      </c>
      <c r="F18" s="132">
        <v>5</v>
      </c>
      <c r="G18" s="132">
        <v>4</v>
      </c>
      <c r="H18" s="132">
        <v>4</v>
      </c>
      <c r="I18" s="132">
        <v>4</v>
      </c>
      <c r="J18" s="132">
        <v>4</v>
      </c>
      <c r="K18" s="69"/>
      <c r="L18" s="58">
        <f t="shared" si="0"/>
        <v>26</v>
      </c>
      <c r="M18" s="58">
        <v>26</v>
      </c>
      <c r="N18" s="58"/>
      <c r="O18" s="46"/>
    </row>
    <row r="19" spans="1:15" ht="15.75" customHeight="1">
      <c r="A19" s="123">
        <v>15</v>
      </c>
      <c r="B19" s="70" t="s">
        <v>51</v>
      </c>
      <c r="C19" s="132">
        <v>4</v>
      </c>
      <c r="D19" s="132">
        <v>4</v>
      </c>
      <c r="E19" s="132">
        <v>5</v>
      </c>
      <c r="F19" s="132"/>
      <c r="G19" s="132">
        <v>5</v>
      </c>
      <c r="H19" s="132">
        <v>4</v>
      </c>
      <c r="I19" s="132" t="s">
        <v>139</v>
      </c>
      <c r="J19" s="132">
        <v>4</v>
      </c>
      <c r="K19" s="69"/>
      <c r="L19" s="58">
        <f t="shared" si="0"/>
        <v>0</v>
      </c>
      <c r="M19" s="58"/>
      <c r="N19" s="58"/>
      <c r="O19" s="46"/>
    </row>
    <row r="20" spans="1:15" ht="15.75" customHeight="1">
      <c r="A20" s="112">
        <v>16</v>
      </c>
      <c r="B20" s="86" t="s">
        <v>52</v>
      </c>
      <c r="C20" s="131"/>
      <c r="D20" s="131">
        <v>3</v>
      </c>
      <c r="E20" s="131" t="s">
        <v>21</v>
      </c>
      <c r="F20" s="131">
        <v>4</v>
      </c>
      <c r="G20" s="131">
        <v>3</v>
      </c>
      <c r="H20" s="131">
        <v>3</v>
      </c>
      <c r="I20" s="131">
        <v>4</v>
      </c>
      <c r="J20" s="131"/>
      <c r="K20" s="58"/>
      <c r="L20" s="58">
        <f t="shared" si="0"/>
        <v>72</v>
      </c>
      <c r="M20" s="58">
        <v>50</v>
      </c>
      <c r="N20" s="58">
        <v>22</v>
      </c>
      <c r="O20" s="46"/>
    </row>
    <row r="21" spans="1:15" ht="15.75" customHeight="1">
      <c r="A21" s="112">
        <v>17</v>
      </c>
      <c r="B21" s="119" t="s">
        <v>53</v>
      </c>
      <c r="C21" s="131">
        <v>4</v>
      </c>
      <c r="D21" s="131">
        <v>3</v>
      </c>
      <c r="E21" s="131">
        <v>4</v>
      </c>
      <c r="F21" s="131">
        <v>3</v>
      </c>
      <c r="G21" s="131">
        <v>3</v>
      </c>
      <c r="H21" s="131">
        <v>4</v>
      </c>
      <c r="I21" s="131">
        <v>4</v>
      </c>
      <c r="J21" s="131">
        <v>5</v>
      </c>
      <c r="K21" s="58"/>
      <c r="L21" s="58">
        <f t="shared" si="0"/>
        <v>6</v>
      </c>
      <c r="M21" s="58">
        <v>6</v>
      </c>
      <c r="N21" s="103"/>
      <c r="O21" s="46"/>
    </row>
    <row r="22" spans="1:15" ht="15.75" customHeight="1">
      <c r="A22" s="112">
        <v>18</v>
      </c>
      <c r="B22" s="86" t="s">
        <v>54</v>
      </c>
      <c r="C22" s="131">
        <v>4</v>
      </c>
      <c r="D22" s="131">
        <v>3</v>
      </c>
      <c r="E22" s="131">
        <v>4</v>
      </c>
      <c r="F22" s="131">
        <v>4</v>
      </c>
      <c r="G22" s="131">
        <v>3</v>
      </c>
      <c r="H22" s="131">
        <v>4</v>
      </c>
      <c r="I22" s="131">
        <v>3</v>
      </c>
      <c r="J22" s="131">
        <v>4</v>
      </c>
      <c r="K22" s="58"/>
      <c r="L22" s="58">
        <f>SUM(M22:N22)</f>
        <v>0</v>
      </c>
      <c r="M22" s="58"/>
      <c r="N22" s="58"/>
      <c r="O22" s="46"/>
    </row>
    <row r="23" spans="1:15" ht="15.75" customHeight="1">
      <c r="A23" s="120">
        <v>19</v>
      </c>
      <c r="B23" s="67" t="s">
        <v>55</v>
      </c>
      <c r="C23" s="130">
        <v>3</v>
      </c>
      <c r="D23" s="130">
        <v>3</v>
      </c>
      <c r="E23" s="130">
        <v>3</v>
      </c>
      <c r="F23" s="130" t="s">
        <v>21</v>
      </c>
      <c r="G23" s="130">
        <v>3</v>
      </c>
      <c r="H23" s="130"/>
      <c r="I23" s="130" t="s">
        <v>21</v>
      </c>
      <c r="J23" s="130">
        <v>4</v>
      </c>
      <c r="K23" s="66"/>
      <c r="L23" s="58">
        <f t="shared" si="0"/>
        <v>46</v>
      </c>
      <c r="M23" s="58">
        <v>20</v>
      </c>
      <c r="N23" s="58">
        <v>26</v>
      </c>
      <c r="O23" s="46"/>
    </row>
    <row r="24" spans="1:15" ht="15.75" customHeight="1">
      <c r="A24" s="112">
        <v>20</v>
      </c>
      <c r="B24" s="86" t="s">
        <v>56</v>
      </c>
      <c r="C24" s="131">
        <v>3</v>
      </c>
      <c r="D24" s="131">
        <v>4</v>
      </c>
      <c r="E24" s="131">
        <v>3</v>
      </c>
      <c r="F24" s="131">
        <v>3</v>
      </c>
      <c r="G24" s="131">
        <v>3</v>
      </c>
      <c r="H24" s="131">
        <v>4</v>
      </c>
      <c r="I24" s="131">
        <v>4</v>
      </c>
      <c r="J24" s="131">
        <v>3</v>
      </c>
      <c r="K24" s="58"/>
      <c r="L24" s="58">
        <f t="shared" si="0"/>
        <v>0</v>
      </c>
      <c r="M24" s="58"/>
      <c r="N24" s="58"/>
      <c r="O24" s="46"/>
    </row>
    <row r="25" spans="1:15" ht="15.75" customHeight="1">
      <c r="A25" s="112">
        <v>21</v>
      </c>
      <c r="B25" s="122" t="s">
        <v>57</v>
      </c>
      <c r="C25" s="133">
        <v>4</v>
      </c>
      <c r="D25" s="133">
        <v>3</v>
      </c>
      <c r="E25" s="133">
        <v>4</v>
      </c>
      <c r="F25" s="133"/>
      <c r="G25" s="133">
        <v>4</v>
      </c>
      <c r="H25" s="133">
        <v>4</v>
      </c>
      <c r="I25" s="133">
        <v>5</v>
      </c>
      <c r="J25" s="133">
        <v>5</v>
      </c>
      <c r="K25" s="72"/>
      <c r="L25" s="58">
        <f t="shared" si="0"/>
        <v>22</v>
      </c>
      <c r="M25" s="58">
        <v>22</v>
      </c>
      <c r="N25" s="58"/>
      <c r="O25" s="46"/>
    </row>
    <row r="26" spans="1:19" ht="15.75" customHeight="1">
      <c r="A26" s="123">
        <v>22</v>
      </c>
      <c r="B26" s="71" t="s">
        <v>58</v>
      </c>
      <c r="C26" s="132">
        <v>4</v>
      </c>
      <c r="D26" s="132">
        <v>4</v>
      </c>
      <c r="E26" s="132">
        <v>5</v>
      </c>
      <c r="F26" s="132">
        <v>4</v>
      </c>
      <c r="G26" s="132">
        <v>5</v>
      </c>
      <c r="H26" s="132">
        <v>4</v>
      </c>
      <c r="I26" s="132" t="s">
        <v>139</v>
      </c>
      <c r="J26" s="132">
        <v>5</v>
      </c>
      <c r="K26" s="69"/>
      <c r="L26" s="58">
        <f t="shared" si="0"/>
        <v>22</v>
      </c>
      <c r="M26" s="58">
        <v>22</v>
      </c>
      <c r="N26" s="58"/>
      <c r="O26" s="46"/>
      <c r="S26">
        <v>24</v>
      </c>
    </row>
    <row r="27" spans="1:19" ht="15.75" customHeight="1">
      <c r="A27" s="112">
        <v>23</v>
      </c>
      <c r="B27" s="86" t="s">
        <v>59</v>
      </c>
      <c r="C27" s="131">
        <v>4</v>
      </c>
      <c r="D27" s="131">
        <v>3</v>
      </c>
      <c r="E27" s="131">
        <v>5</v>
      </c>
      <c r="F27" s="131">
        <v>3</v>
      </c>
      <c r="G27" s="131">
        <v>5</v>
      </c>
      <c r="H27" s="131">
        <v>3</v>
      </c>
      <c r="I27" s="131">
        <v>4</v>
      </c>
      <c r="J27" s="131"/>
      <c r="K27" s="58"/>
      <c r="L27" s="58">
        <f t="shared" si="0"/>
        <v>58</v>
      </c>
      <c r="M27" s="46">
        <v>50</v>
      </c>
      <c r="N27" s="46">
        <v>8</v>
      </c>
      <c r="O27" s="46"/>
      <c r="S27">
        <v>36</v>
      </c>
    </row>
    <row r="28" spans="1:19" ht="15.75" customHeight="1">
      <c r="A28" s="112">
        <v>24</v>
      </c>
      <c r="B28" s="86" t="s">
        <v>60</v>
      </c>
      <c r="C28" s="131">
        <v>5</v>
      </c>
      <c r="D28" s="131" t="s">
        <v>21</v>
      </c>
      <c r="E28" s="131">
        <v>4</v>
      </c>
      <c r="F28" s="131">
        <v>3</v>
      </c>
      <c r="G28" s="131">
        <v>3</v>
      </c>
      <c r="H28" s="131">
        <v>4</v>
      </c>
      <c r="I28" s="131">
        <v>3</v>
      </c>
      <c r="J28" s="131">
        <v>3</v>
      </c>
      <c r="K28" s="58"/>
      <c r="L28" s="58">
        <f t="shared" si="0"/>
        <v>28</v>
      </c>
      <c r="M28" s="46">
        <v>28</v>
      </c>
      <c r="N28" s="46"/>
      <c r="O28" s="46"/>
      <c r="S28">
        <v>4</v>
      </c>
    </row>
    <row r="29" spans="1:19" ht="15.75" customHeight="1">
      <c r="A29" s="112"/>
      <c r="B29" s="62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46"/>
      <c r="N29" s="46"/>
      <c r="O29" s="46"/>
      <c r="S29">
        <f>S26*S27*S28</f>
        <v>3456</v>
      </c>
    </row>
    <row r="30" spans="1:16" ht="25.5" customHeight="1">
      <c r="A30" s="113" t="s">
        <v>30</v>
      </c>
      <c r="B30" s="105">
        <f>(O38-O37+O36)/O38</f>
        <v>0.9456521739130435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109">
        <f>(5*O33+4*O34+3*O35+O36*O37*2)-2*O5*C38</f>
        <v>323</v>
      </c>
    </row>
    <row r="31" spans="1:16" ht="33.75" customHeight="1">
      <c r="A31" s="114" t="s">
        <v>61</v>
      </c>
      <c r="B31" s="107">
        <f>P30/P31</f>
        <v>0.6117424242424242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09">
        <f>3*O5*C38</f>
        <v>528</v>
      </c>
    </row>
    <row r="32" spans="1:15" ht="15.75">
      <c r="A32" s="11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ht="15.75">
      <c r="A33" s="115"/>
      <c r="B33" s="102" t="s">
        <v>14</v>
      </c>
      <c r="C33" s="46">
        <f aca="true" t="shared" si="1" ref="C33:J33">COUNTIF(C5:C28,5)</f>
        <v>1</v>
      </c>
      <c r="D33" s="46">
        <f t="shared" si="1"/>
        <v>0</v>
      </c>
      <c r="E33" s="46">
        <f t="shared" si="1"/>
        <v>10</v>
      </c>
      <c r="F33" s="46">
        <f t="shared" si="1"/>
        <v>2</v>
      </c>
      <c r="G33" s="46">
        <f t="shared" si="1"/>
        <v>6</v>
      </c>
      <c r="H33" s="46">
        <f t="shared" si="1"/>
        <v>1</v>
      </c>
      <c r="I33" s="46">
        <f t="shared" si="1"/>
        <v>2</v>
      </c>
      <c r="J33" s="46">
        <f t="shared" si="1"/>
        <v>5</v>
      </c>
      <c r="K33" s="46"/>
      <c r="L33" s="46"/>
      <c r="M33" s="46"/>
      <c r="N33" s="46"/>
      <c r="O33" s="111">
        <f>SUM(C33:N33)</f>
        <v>27</v>
      </c>
    </row>
    <row r="34" spans="1:15" ht="15.75">
      <c r="A34" s="115"/>
      <c r="B34" s="102" t="s">
        <v>15</v>
      </c>
      <c r="C34" s="46">
        <f>COUNTIF(C5:C28,4)</f>
        <v>14</v>
      </c>
      <c r="D34" s="46">
        <f aca="true" t="shared" si="2" ref="D34:J34">COUNTIF(D5:D28,4)</f>
        <v>11</v>
      </c>
      <c r="E34" s="46">
        <f t="shared" si="2"/>
        <v>9</v>
      </c>
      <c r="F34" s="46">
        <f t="shared" si="2"/>
        <v>12</v>
      </c>
      <c r="G34" s="46">
        <f t="shared" si="2"/>
        <v>10</v>
      </c>
      <c r="H34" s="46">
        <f t="shared" si="2"/>
        <v>16</v>
      </c>
      <c r="I34" s="46">
        <f>COUNTIF(I5:I28,4)+3</f>
        <v>16</v>
      </c>
      <c r="J34" s="46">
        <f t="shared" si="2"/>
        <v>11</v>
      </c>
      <c r="K34" s="46"/>
      <c r="L34" s="46"/>
      <c r="M34" s="46"/>
      <c r="N34" s="46"/>
      <c r="O34" s="111">
        <f>SUM(C34:N34)</f>
        <v>99</v>
      </c>
    </row>
    <row r="35" spans="1:15" ht="15.75">
      <c r="A35" s="115"/>
      <c r="B35" s="102" t="s">
        <v>16</v>
      </c>
      <c r="C35" s="46">
        <f>COUNTIF(C5:C28,3)</f>
        <v>5</v>
      </c>
      <c r="D35" s="46">
        <f aca="true" t="shared" si="3" ref="D35:J35">COUNTIF(D5:D28,3)</f>
        <v>10</v>
      </c>
      <c r="E35" s="46">
        <f t="shared" si="3"/>
        <v>4</v>
      </c>
      <c r="F35" s="46">
        <f t="shared" si="3"/>
        <v>6</v>
      </c>
      <c r="G35" s="46">
        <f t="shared" si="3"/>
        <v>6</v>
      </c>
      <c r="H35" s="46">
        <f t="shared" si="3"/>
        <v>6</v>
      </c>
      <c r="I35" s="46">
        <f t="shared" si="3"/>
        <v>5</v>
      </c>
      <c r="J35" s="46">
        <f t="shared" si="3"/>
        <v>6</v>
      </c>
      <c r="K35" s="46"/>
      <c r="L35" s="46"/>
      <c r="M35" s="46"/>
      <c r="N35" s="46"/>
      <c r="O35" s="111">
        <f>SUM(C35:N35)</f>
        <v>48</v>
      </c>
    </row>
    <row r="36" spans="1:15" ht="15.75">
      <c r="A36" s="115"/>
      <c r="B36" s="102" t="s">
        <v>17</v>
      </c>
      <c r="C36" s="46">
        <f>COUNTIF(C5:C28,2)</f>
        <v>0</v>
      </c>
      <c r="D36" s="46">
        <f aca="true" t="shared" si="4" ref="D36:J36">COUNTIF(D5:D28,2)</f>
        <v>0</v>
      </c>
      <c r="E36" s="46">
        <f t="shared" si="4"/>
        <v>0</v>
      </c>
      <c r="F36" s="46">
        <f t="shared" si="4"/>
        <v>0</v>
      </c>
      <c r="G36" s="46">
        <f t="shared" si="4"/>
        <v>0</v>
      </c>
      <c r="H36" s="46">
        <f t="shared" si="4"/>
        <v>0</v>
      </c>
      <c r="I36" s="46">
        <f t="shared" si="4"/>
        <v>0</v>
      </c>
      <c r="J36" s="46">
        <f t="shared" si="4"/>
        <v>0</v>
      </c>
      <c r="K36" s="46"/>
      <c r="L36" s="46"/>
      <c r="M36" s="46"/>
      <c r="N36" s="46"/>
      <c r="O36" s="111">
        <f>SUM(C36:N36)</f>
        <v>0</v>
      </c>
    </row>
    <row r="37" spans="1:15" ht="15.75">
      <c r="A37" s="116"/>
      <c r="B37" s="19" t="s">
        <v>21</v>
      </c>
      <c r="C37" s="20">
        <v>2</v>
      </c>
      <c r="D37" s="16">
        <v>2</v>
      </c>
      <c r="E37" s="16">
        <v>1</v>
      </c>
      <c r="F37" s="16">
        <v>2</v>
      </c>
      <c r="G37" s="16">
        <v>2</v>
      </c>
      <c r="H37" s="16"/>
      <c r="I37" s="16">
        <v>1</v>
      </c>
      <c r="J37" s="16"/>
      <c r="K37" s="16"/>
      <c r="L37" s="16"/>
      <c r="M37" s="16"/>
      <c r="N37" s="16"/>
      <c r="O37" s="111">
        <f>SUM(C37:N37)</f>
        <v>10</v>
      </c>
    </row>
    <row r="38" spans="1:15" ht="16.5" thickBot="1">
      <c r="A38" s="115"/>
      <c r="B38" s="102" t="s">
        <v>18</v>
      </c>
      <c r="C38" s="46">
        <f aca="true" t="shared" si="5" ref="C38:K38">SUM(C33:C37)</f>
        <v>22</v>
      </c>
      <c r="D38" s="46">
        <f t="shared" si="5"/>
        <v>23</v>
      </c>
      <c r="E38" s="46">
        <f t="shared" si="5"/>
        <v>24</v>
      </c>
      <c r="F38" s="46">
        <f t="shared" si="5"/>
        <v>22</v>
      </c>
      <c r="G38" s="46">
        <f t="shared" si="5"/>
        <v>24</v>
      </c>
      <c r="H38" s="46">
        <f t="shared" si="5"/>
        <v>23</v>
      </c>
      <c r="I38" s="46">
        <f t="shared" si="5"/>
        <v>24</v>
      </c>
      <c r="J38" s="46">
        <f t="shared" si="5"/>
        <v>22</v>
      </c>
      <c r="K38" s="46">
        <f t="shared" si="5"/>
        <v>0</v>
      </c>
      <c r="L38" s="106">
        <f>SUM(L5:L26)</f>
        <v>340</v>
      </c>
      <c r="M38" s="106">
        <f>SUM(M5:M28)</f>
        <v>296</v>
      </c>
      <c r="N38" s="108">
        <f>SUM(N5:N26)</f>
        <v>122</v>
      </c>
      <c r="O38" s="32">
        <f>SUM(O33:O37)</f>
        <v>184</v>
      </c>
    </row>
    <row r="41" spans="1:2" ht="38.25">
      <c r="A41" s="117" t="s">
        <v>31</v>
      </c>
      <c r="B41" s="87">
        <f>(O6-L38)/O6</f>
        <v>0.9016203703703703</v>
      </c>
    </row>
    <row r="42" spans="1:12" ht="38.25">
      <c r="A42" s="117" t="s">
        <v>32</v>
      </c>
      <c r="B42" s="87">
        <f>N38/O6</f>
        <v>0.03530092592592592</v>
      </c>
      <c r="E42" s="134" t="s">
        <v>62</v>
      </c>
      <c r="F42" s="135"/>
      <c r="G42" s="135"/>
      <c r="H42" s="135"/>
      <c r="I42" s="135"/>
      <c r="J42" s="135"/>
      <c r="K42" s="135"/>
      <c r="L42" s="136"/>
    </row>
  </sheetData>
  <sheetProtection/>
  <mergeCells count="19">
    <mergeCell ref="J2:J4"/>
    <mergeCell ref="K2:K4"/>
    <mergeCell ref="M2:N2"/>
    <mergeCell ref="L2:L4"/>
    <mergeCell ref="E2:E4"/>
    <mergeCell ref="I2:I4"/>
    <mergeCell ref="F2:F4"/>
    <mergeCell ref="G2:G4"/>
    <mergeCell ref="H2:H4"/>
    <mergeCell ref="E42:L42"/>
    <mergeCell ref="O1:O4"/>
    <mergeCell ref="A1:A4"/>
    <mergeCell ref="B1:B4"/>
    <mergeCell ref="M3:M4"/>
    <mergeCell ref="N3:N4"/>
    <mergeCell ref="C1:K1"/>
    <mergeCell ref="L1:N1"/>
    <mergeCell ref="C2:C4"/>
    <mergeCell ref="D2:D4"/>
  </mergeCells>
  <printOptions/>
  <pageMargins left="0.25" right="0.25" top="0.75" bottom="0.75" header="0.3" footer="0.3"/>
  <pageSetup horizontalDpi="200" verticalDpi="200" orientation="portrait" paperSize="9" scale="83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4"/>
  <sheetViews>
    <sheetView view="pageBreakPreview" zoomScaleNormal="70" zoomScaleSheetLayoutView="100" zoomScalePageLayoutView="0" workbookViewId="0" topLeftCell="A13">
      <selection activeCell="B34" sqref="B34"/>
    </sheetView>
  </sheetViews>
  <sheetFormatPr defaultColWidth="9.140625" defaultRowHeight="12.75"/>
  <cols>
    <col min="1" max="1" width="5.57421875" style="0" customWidth="1"/>
    <col min="2" max="2" width="24.28125" style="0" customWidth="1"/>
    <col min="3" max="10" width="4.7109375" style="0" customWidth="1"/>
    <col min="11" max="11" width="5.57421875" style="0" customWidth="1"/>
    <col min="12" max="12" width="5.7109375" style="0" customWidth="1"/>
    <col min="13" max="13" width="5.00390625" style="0" customWidth="1"/>
    <col min="14" max="14" width="7.00390625" style="0" customWidth="1"/>
    <col min="15" max="15" width="7.8515625" style="0" customWidth="1"/>
    <col min="16" max="16" width="8.8515625" style="0" customWidth="1"/>
  </cols>
  <sheetData>
    <row r="1" spans="1:16" ht="32.25" thickBot="1">
      <c r="A1" s="14" t="s">
        <v>0</v>
      </c>
      <c r="B1" s="8" t="s">
        <v>2</v>
      </c>
      <c r="C1" s="150" t="s">
        <v>4</v>
      </c>
      <c r="D1" s="155"/>
      <c r="E1" s="155"/>
      <c r="F1" s="155"/>
      <c r="G1" s="155"/>
      <c r="H1" s="155"/>
      <c r="I1" s="155"/>
      <c r="J1" s="155"/>
      <c r="K1" s="150" t="s">
        <v>5</v>
      </c>
      <c r="L1" s="155"/>
      <c r="M1" s="151"/>
      <c r="N1" s="8" t="s">
        <v>6</v>
      </c>
      <c r="O1" s="34"/>
      <c r="P1" s="34"/>
    </row>
    <row r="2" spans="1:16" ht="16.5" customHeight="1" thickBot="1">
      <c r="A2" s="15" t="s">
        <v>1</v>
      </c>
      <c r="B2" s="9" t="s">
        <v>3</v>
      </c>
      <c r="C2" s="147" t="s">
        <v>152</v>
      </c>
      <c r="D2" s="156" t="s">
        <v>153</v>
      </c>
      <c r="E2" s="156" t="s">
        <v>148</v>
      </c>
      <c r="F2" s="147" t="s">
        <v>143</v>
      </c>
      <c r="G2" s="156" t="s">
        <v>144</v>
      </c>
      <c r="H2" s="156" t="s">
        <v>154</v>
      </c>
      <c r="I2" s="147" t="s">
        <v>155</v>
      </c>
      <c r="J2" s="147" t="s">
        <v>141</v>
      </c>
      <c r="K2" s="152" t="s">
        <v>8</v>
      </c>
      <c r="L2" s="150" t="s">
        <v>9</v>
      </c>
      <c r="M2" s="151"/>
      <c r="N2" s="9" t="s">
        <v>7</v>
      </c>
      <c r="O2" s="34"/>
      <c r="P2" s="34"/>
    </row>
    <row r="3" spans="1:16" ht="31.5">
      <c r="A3" s="34"/>
      <c r="B3" s="34"/>
      <c r="C3" s="148"/>
      <c r="D3" s="157"/>
      <c r="E3" s="157"/>
      <c r="F3" s="148"/>
      <c r="G3" s="157"/>
      <c r="H3" s="157"/>
      <c r="I3" s="148"/>
      <c r="J3" s="148"/>
      <c r="K3" s="153"/>
      <c r="L3" s="9" t="s">
        <v>10</v>
      </c>
      <c r="M3" s="9" t="s">
        <v>12</v>
      </c>
      <c r="N3" s="35"/>
      <c r="O3" s="34"/>
      <c r="P3" s="34"/>
    </row>
    <row r="4" spans="1:16" ht="40.5" customHeight="1" thickBot="1">
      <c r="A4" s="88"/>
      <c r="B4" s="35"/>
      <c r="C4" s="148"/>
      <c r="D4" s="157"/>
      <c r="E4" s="157"/>
      <c r="F4" s="148"/>
      <c r="G4" s="158"/>
      <c r="H4" s="157"/>
      <c r="I4" s="148"/>
      <c r="J4" s="148"/>
      <c r="K4" s="154"/>
      <c r="L4" s="10" t="s">
        <v>11</v>
      </c>
      <c r="M4" s="10" t="s">
        <v>13</v>
      </c>
      <c r="N4" s="36"/>
      <c r="O4" s="34"/>
      <c r="P4" s="34"/>
    </row>
    <row r="5" spans="1:16" ht="16.5" thickBot="1">
      <c r="A5" s="58">
        <v>1</v>
      </c>
      <c r="B5" s="95" t="s">
        <v>109</v>
      </c>
      <c r="C5" s="58">
        <v>3</v>
      </c>
      <c r="D5" s="58">
        <v>3</v>
      </c>
      <c r="E5" s="58">
        <v>3</v>
      </c>
      <c r="F5" s="58">
        <v>4</v>
      </c>
      <c r="G5" s="58">
        <v>4</v>
      </c>
      <c r="H5" s="58" t="s">
        <v>21</v>
      </c>
      <c r="I5" s="58">
        <v>3</v>
      </c>
      <c r="J5" s="58">
        <v>3</v>
      </c>
      <c r="K5" s="55">
        <f>SUM(L5:M5)</f>
        <v>28</v>
      </c>
      <c r="L5" s="55">
        <v>8</v>
      </c>
      <c r="M5" s="55">
        <v>20</v>
      </c>
      <c r="N5" s="28">
        <v>8</v>
      </c>
      <c r="O5" s="37" t="s">
        <v>35</v>
      </c>
      <c r="P5" s="34"/>
    </row>
    <row r="6" spans="1:16" ht="16.5" thickBot="1">
      <c r="A6" s="66">
        <v>2</v>
      </c>
      <c r="B6" s="92" t="s">
        <v>110</v>
      </c>
      <c r="C6" s="66">
        <v>3</v>
      </c>
      <c r="D6" s="66">
        <v>3</v>
      </c>
      <c r="E6" s="66">
        <v>3</v>
      </c>
      <c r="F6" s="66">
        <v>3</v>
      </c>
      <c r="G6" s="66">
        <v>4</v>
      </c>
      <c r="H6" s="66" t="s">
        <v>21</v>
      </c>
      <c r="I6" s="66">
        <v>3</v>
      </c>
      <c r="J6" s="66" t="s">
        <v>21</v>
      </c>
      <c r="K6" s="55">
        <f aca="true" t="shared" si="0" ref="K6:K30">SUM(L6:M6)</f>
        <v>60</v>
      </c>
      <c r="L6" s="55"/>
      <c r="M6" s="55">
        <v>60</v>
      </c>
      <c r="N6" s="48">
        <v>3744</v>
      </c>
      <c r="O6" s="49" t="s">
        <v>36</v>
      </c>
      <c r="P6" s="34"/>
    </row>
    <row r="7" spans="1:16" ht="16.5" thickBot="1">
      <c r="A7" s="69">
        <v>3</v>
      </c>
      <c r="B7" s="93" t="s">
        <v>111</v>
      </c>
      <c r="C7" s="69">
        <v>4</v>
      </c>
      <c r="D7" s="69">
        <v>4</v>
      </c>
      <c r="E7" s="69">
        <v>4</v>
      </c>
      <c r="F7" s="69">
        <v>5</v>
      </c>
      <c r="G7" s="69">
        <v>4</v>
      </c>
      <c r="H7" s="69"/>
      <c r="I7" s="69">
        <v>4</v>
      </c>
      <c r="J7" s="69">
        <v>4</v>
      </c>
      <c r="K7" s="55">
        <f t="shared" si="0"/>
        <v>2</v>
      </c>
      <c r="L7" s="55">
        <v>2</v>
      </c>
      <c r="M7" s="55"/>
      <c r="N7" s="12"/>
      <c r="O7" s="34"/>
      <c r="P7" s="34"/>
    </row>
    <row r="8" spans="1:16" ht="16.5" thickBot="1">
      <c r="A8" s="58">
        <v>4</v>
      </c>
      <c r="B8" s="95" t="s">
        <v>112</v>
      </c>
      <c r="C8" s="58">
        <v>4</v>
      </c>
      <c r="D8" s="58"/>
      <c r="E8" s="58">
        <v>3</v>
      </c>
      <c r="F8" s="58">
        <v>4</v>
      </c>
      <c r="G8" s="58">
        <v>5</v>
      </c>
      <c r="H8" s="58">
        <v>4</v>
      </c>
      <c r="I8" s="58">
        <v>3</v>
      </c>
      <c r="J8" s="58">
        <v>3</v>
      </c>
      <c r="K8" s="55">
        <f t="shared" si="0"/>
        <v>30</v>
      </c>
      <c r="L8" s="55">
        <v>16</v>
      </c>
      <c r="M8" s="55">
        <v>14</v>
      </c>
      <c r="N8" s="12"/>
      <c r="O8" s="34"/>
      <c r="P8" s="34"/>
    </row>
    <row r="9" spans="1:16" ht="16.5" thickBot="1">
      <c r="A9" s="58">
        <v>5</v>
      </c>
      <c r="B9" s="95" t="s">
        <v>113</v>
      </c>
      <c r="C9" s="58">
        <v>3</v>
      </c>
      <c r="D9" s="58">
        <v>3</v>
      </c>
      <c r="E9" s="58"/>
      <c r="F9" s="58">
        <v>5</v>
      </c>
      <c r="G9" s="58">
        <v>4</v>
      </c>
      <c r="H9" s="58">
        <v>4</v>
      </c>
      <c r="I9" s="58">
        <v>3</v>
      </c>
      <c r="J9" s="58">
        <v>3</v>
      </c>
      <c r="K9" s="55">
        <f t="shared" si="0"/>
        <v>26</v>
      </c>
      <c r="L9" s="55">
        <v>6</v>
      </c>
      <c r="M9" s="55">
        <v>20</v>
      </c>
      <c r="N9" s="12"/>
      <c r="O9" s="34"/>
      <c r="P9" s="34"/>
    </row>
    <row r="10" spans="1:16" ht="16.5" thickBot="1">
      <c r="A10" s="72">
        <v>6</v>
      </c>
      <c r="B10" s="94" t="s">
        <v>114</v>
      </c>
      <c r="C10" s="72">
        <v>4</v>
      </c>
      <c r="D10" s="72">
        <v>4</v>
      </c>
      <c r="E10" s="72">
        <v>4</v>
      </c>
      <c r="F10" s="72">
        <v>5</v>
      </c>
      <c r="G10" s="72">
        <v>5</v>
      </c>
      <c r="H10" s="72">
        <v>5</v>
      </c>
      <c r="I10" s="72">
        <v>4</v>
      </c>
      <c r="J10" s="72">
        <v>3</v>
      </c>
      <c r="K10" s="55">
        <f t="shared" si="0"/>
        <v>10</v>
      </c>
      <c r="L10" s="55">
        <v>10</v>
      </c>
      <c r="M10" s="55"/>
      <c r="N10" s="12"/>
      <c r="O10" s="34"/>
      <c r="P10" s="34"/>
    </row>
    <row r="11" spans="1:16" ht="16.5" thickBot="1">
      <c r="A11" s="66">
        <v>7</v>
      </c>
      <c r="B11" s="92" t="s">
        <v>115</v>
      </c>
      <c r="C11" s="66" t="s">
        <v>21</v>
      </c>
      <c r="D11" s="66" t="s">
        <v>21</v>
      </c>
      <c r="E11" s="66" t="s">
        <v>21</v>
      </c>
      <c r="F11" s="66" t="s">
        <v>21</v>
      </c>
      <c r="G11" s="66" t="s">
        <v>21</v>
      </c>
      <c r="H11" s="66" t="s">
        <v>21</v>
      </c>
      <c r="I11" s="66" t="s">
        <v>21</v>
      </c>
      <c r="J11" s="66" t="s">
        <v>21</v>
      </c>
      <c r="K11" s="125">
        <f t="shared" si="0"/>
        <v>100</v>
      </c>
      <c r="L11" s="125">
        <v>100</v>
      </c>
      <c r="M11" s="125"/>
      <c r="N11" s="12"/>
      <c r="O11" s="34"/>
      <c r="P11" s="34"/>
    </row>
    <row r="12" spans="1:16" ht="16.5" thickBot="1">
      <c r="A12" s="58">
        <v>8</v>
      </c>
      <c r="B12" s="95" t="s">
        <v>116</v>
      </c>
      <c r="C12" s="58">
        <v>4</v>
      </c>
      <c r="D12" s="58">
        <v>3</v>
      </c>
      <c r="E12" s="58">
        <v>3</v>
      </c>
      <c r="F12" s="58">
        <v>4</v>
      </c>
      <c r="G12" s="58">
        <v>4</v>
      </c>
      <c r="H12" s="58">
        <v>3</v>
      </c>
      <c r="I12" s="58">
        <v>3</v>
      </c>
      <c r="J12" s="58">
        <v>3</v>
      </c>
      <c r="K12" s="55">
        <f t="shared" si="0"/>
        <v>20</v>
      </c>
      <c r="L12" s="55">
        <v>18</v>
      </c>
      <c r="M12" s="55">
        <v>2</v>
      </c>
      <c r="N12" s="12"/>
      <c r="O12" s="49">
        <v>7</v>
      </c>
      <c r="P12" s="34" t="s">
        <v>21</v>
      </c>
    </row>
    <row r="13" spans="1:16" ht="17.25" customHeight="1" thickBot="1">
      <c r="A13" s="72">
        <v>9</v>
      </c>
      <c r="B13" s="94" t="s">
        <v>117</v>
      </c>
      <c r="C13" s="72">
        <v>4</v>
      </c>
      <c r="D13" s="72">
        <v>4</v>
      </c>
      <c r="E13" s="72">
        <v>3</v>
      </c>
      <c r="F13" s="72">
        <v>5</v>
      </c>
      <c r="G13" s="72">
        <v>5</v>
      </c>
      <c r="H13" s="72">
        <v>4</v>
      </c>
      <c r="I13" s="72">
        <v>4</v>
      </c>
      <c r="J13" s="72">
        <v>4</v>
      </c>
      <c r="K13" s="55">
        <f t="shared" si="0"/>
        <v>0</v>
      </c>
      <c r="L13" s="55"/>
      <c r="M13" s="55"/>
      <c r="N13" s="18"/>
      <c r="O13" s="50">
        <v>3</v>
      </c>
      <c r="P13" s="34" t="s">
        <v>33</v>
      </c>
    </row>
    <row r="14" spans="1:16" ht="16.5" thickBot="1">
      <c r="A14" s="66">
        <v>10</v>
      </c>
      <c r="B14" s="92" t="s">
        <v>118</v>
      </c>
      <c r="C14" s="66">
        <v>3</v>
      </c>
      <c r="D14" s="66" t="s">
        <v>21</v>
      </c>
      <c r="E14" s="66" t="s">
        <v>21</v>
      </c>
      <c r="F14" s="66">
        <v>4</v>
      </c>
      <c r="G14" s="66">
        <v>5</v>
      </c>
      <c r="H14" s="66">
        <v>4</v>
      </c>
      <c r="I14" s="66">
        <v>3</v>
      </c>
      <c r="J14" s="66">
        <v>3</v>
      </c>
      <c r="K14" s="55">
        <f t="shared" si="0"/>
        <v>24</v>
      </c>
      <c r="L14" s="55">
        <v>24</v>
      </c>
      <c r="M14" s="57"/>
      <c r="N14" s="51"/>
      <c r="O14" s="63">
        <v>2</v>
      </c>
      <c r="P14" s="64" t="s">
        <v>34</v>
      </c>
    </row>
    <row r="15" spans="1:16" ht="19.5" customHeight="1" thickBot="1">
      <c r="A15" s="66">
        <v>11</v>
      </c>
      <c r="B15" s="92" t="s">
        <v>119</v>
      </c>
      <c r="C15" s="66">
        <v>3</v>
      </c>
      <c r="D15" s="66" t="s">
        <v>21</v>
      </c>
      <c r="E15" s="66">
        <v>3</v>
      </c>
      <c r="F15" s="66">
        <v>2</v>
      </c>
      <c r="G15" s="66">
        <v>3</v>
      </c>
      <c r="H15" s="66" t="s">
        <v>21</v>
      </c>
      <c r="I15" s="66" t="s">
        <v>21</v>
      </c>
      <c r="J15" s="66">
        <v>3</v>
      </c>
      <c r="K15" s="125">
        <f t="shared" si="0"/>
        <v>48</v>
      </c>
      <c r="L15" s="125">
        <v>20</v>
      </c>
      <c r="M15" s="128">
        <v>28</v>
      </c>
      <c r="N15" s="46"/>
      <c r="O15" s="34"/>
      <c r="P15" s="34"/>
    </row>
    <row r="16" spans="1:16" ht="18.75" customHeight="1" thickBot="1">
      <c r="A16" s="58">
        <v>12</v>
      </c>
      <c r="B16" s="95" t="s">
        <v>120</v>
      </c>
      <c r="C16" s="58">
        <v>3</v>
      </c>
      <c r="D16" s="58" t="s">
        <v>21</v>
      </c>
      <c r="E16" s="58">
        <v>3</v>
      </c>
      <c r="F16" s="58">
        <v>3</v>
      </c>
      <c r="G16" s="58">
        <v>3</v>
      </c>
      <c r="H16" s="58">
        <v>4</v>
      </c>
      <c r="I16" s="58">
        <v>3</v>
      </c>
      <c r="J16" s="58">
        <v>3</v>
      </c>
      <c r="K16" s="55">
        <f t="shared" si="0"/>
        <v>48</v>
      </c>
      <c r="L16" s="55">
        <v>48</v>
      </c>
      <c r="M16" s="55"/>
      <c r="N16" s="12"/>
      <c r="O16" s="34"/>
      <c r="P16" s="34"/>
    </row>
    <row r="17" spans="1:16" ht="16.5" thickBot="1">
      <c r="A17" s="66">
        <v>13</v>
      </c>
      <c r="B17" s="92" t="s">
        <v>121</v>
      </c>
      <c r="C17" s="66" t="s">
        <v>21</v>
      </c>
      <c r="D17" s="66" t="s">
        <v>21</v>
      </c>
      <c r="E17" s="66" t="s">
        <v>21</v>
      </c>
      <c r="F17" s="66" t="s">
        <v>21</v>
      </c>
      <c r="G17" s="66" t="s">
        <v>21</v>
      </c>
      <c r="H17" s="66" t="s">
        <v>21</v>
      </c>
      <c r="I17" s="66" t="s">
        <v>21</v>
      </c>
      <c r="J17" s="66" t="s">
        <v>21</v>
      </c>
      <c r="K17" s="125">
        <f t="shared" si="0"/>
        <v>108</v>
      </c>
      <c r="L17" s="125">
        <v>108</v>
      </c>
      <c r="M17" s="125"/>
      <c r="N17" s="12"/>
      <c r="O17" s="34"/>
      <c r="P17" s="34"/>
    </row>
    <row r="18" spans="1:16" ht="16.5" thickBot="1">
      <c r="A18" s="58">
        <v>14</v>
      </c>
      <c r="B18" s="95" t="s">
        <v>122</v>
      </c>
      <c r="C18" s="58">
        <v>4</v>
      </c>
      <c r="D18" s="58" t="s">
        <v>21</v>
      </c>
      <c r="E18" s="58"/>
      <c r="F18" s="58">
        <v>3</v>
      </c>
      <c r="G18" s="58">
        <v>5</v>
      </c>
      <c r="H18" s="58">
        <v>4</v>
      </c>
      <c r="I18" s="58">
        <v>4</v>
      </c>
      <c r="J18" s="58">
        <v>3</v>
      </c>
      <c r="K18" s="55">
        <f t="shared" si="0"/>
        <v>32</v>
      </c>
      <c r="L18" s="55">
        <v>6</v>
      </c>
      <c r="M18" s="55">
        <v>26</v>
      </c>
      <c r="N18" s="12"/>
      <c r="O18" s="34"/>
      <c r="P18" s="34"/>
    </row>
    <row r="19" spans="1:16" ht="16.5" thickBot="1">
      <c r="A19" s="58">
        <v>15</v>
      </c>
      <c r="B19" s="95" t="s">
        <v>123</v>
      </c>
      <c r="C19" s="58">
        <v>3</v>
      </c>
      <c r="D19" s="58">
        <v>3</v>
      </c>
      <c r="E19" s="58"/>
      <c r="F19" s="58">
        <v>3</v>
      </c>
      <c r="G19" s="58">
        <v>3</v>
      </c>
      <c r="H19" s="58" t="s">
        <v>21</v>
      </c>
      <c r="I19" s="58">
        <v>3</v>
      </c>
      <c r="J19" s="58">
        <v>3</v>
      </c>
      <c r="K19" s="55">
        <f t="shared" si="0"/>
        <v>0</v>
      </c>
      <c r="L19" s="55"/>
      <c r="M19" s="55"/>
      <c r="N19" s="12"/>
      <c r="O19" s="34"/>
      <c r="P19" s="34"/>
    </row>
    <row r="20" spans="1:16" ht="16.5" thickBot="1">
      <c r="A20" s="58">
        <v>16</v>
      </c>
      <c r="B20" s="95" t="s">
        <v>124</v>
      </c>
      <c r="C20" s="58">
        <v>4</v>
      </c>
      <c r="D20" s="58">
        <v>3</v>
      </c>
      <c r="E20" s="58"/>
      <c r="F20" s="58">
        <v>4</v>
      </c>
      <c r="G20" s="58">
        <v>4</v>
      </c>
      <c r="H20" s="58" t="s">
        <v>21</v>
      </c>
      <c r="I20" s="58">
        <v>3</v>
      </c>
      <c r="J20" s="58">
        <v>3</v>
      </c>
      <c r="K20" s="55">
        <f t="shared" si="0"/>
        <v>36</v>
      </c>
      <c r="L20" s="55">
        <v>36</v>
      </c>
      <c r="M20" s="55"/>
      <c r="N20" s="12"/>
      <c r="O20" s="34"/>
      <c r="P20" s="34"/>
    </row>
    <row r="21" spans="1:16" ht="16.5" thickBot="1">
      <c r="A21" s="69">
        <v>17</v>
      </c>
      <c r="B21" s="93" t="s">
        <v>125</v>
      </c>
      <c r="C21" s="69">
        <v>5</v>
      </c>
      <c r="D21" s="69">
        <v>4</v>
      </c>
      <c r="E21" s="69"/>
      <c r="F21" s="69">
        <v>5</v>
      </c>
      <c r="G21" s="69">
        <v>5</v>
      </c>
      <c r="H21" s="69">
        <v>4</v>
      </c>
      <c r="I21" s="69">
        <v>4</v>
      </c>
      <c r="J21" s="69">
        <v>4</v>
      </c>
      <c r="K21" s="55">
        <f>SUM(L21:M21)</f>
        <v>12</v>
      </c>
      <c r="L21" s="55">
        <v>4</v>
      </c>
      <c r="M21" s="55">
        <v>8</v>
      </c>
      <c r="N21" s="12"/>
      <c r="O21" s="34"/>
      <c r="P21" s="34"/>
    </row>
    <row r="22" spans="1:16" ht="16.5" thickBot="1">
      <c r="A22" s="58">
        <v>18</v>
      </c>
      <c r="B22" s="95" t="s">
        <v>126</v>
      </c>
      <c r="C22" s="58">
        <v>3</v>
      </c>
      <c r="D22" s="58">
        <v>3</v>
      </c>
      <c r="E22" s="58"/>
      <c r="F22" s="58">
        <v>3</v>
      </c>
      <c r="G22" s="58">
        <v>3</v>
      </c>
      <c r="H22" s="58">
        <v>3</v>
      </c>
      <c r="I22" s="58">
        <v>3</v>
      </c>
      <c r="J22" s="58" t="s">
        <v>21</v>
      </c>
      <c r="K22" s="55">
        <f t="shared" si="0"/>
        <v>38</v>
      </c>
      <c r="L22" s="55">
        <v>38</v>
      </c>
      <c r="M22" s="55"/>
      <c r="N22" s="12"/>
      <c r="O22" s="34"/>
      <c r="P22" s="34"/>
    </row>
    <row r="23" spans="1:16" ht="16.5" thickBot="1">
      <c r="A23" s="66">
        <v>19</v>
      </c>
      <c r="B23" s="92" t="s">
        <v>127</v>
      </c>
      <c r="C23" s="66">
        <v>3</v>
      </c>
      <c r="D23" s="66">
        <v>3</v>
      </c>
      <c r="E23" s="66"/>
      <c r="F23" s="66">
        <v>3</v>
      </c>
      <c r="G23" s="66">
        <v>3</v>
      </c>
      <c r="H23" s="66">
        <v>3</v>
      </c>
      <c r="I23" s="66" t="s">
        <v>21</v>
      </c>
      <c r="J23" s="66" t="s">
        <v>21</v>
      </c>
      <c r="K23" s="55">
        <f t="shared" si="0"/>
        <v>56</v>
      </c>
      <c r="L23" s="55">
        <v>56</v>
      </c>
      <c r="M23" s="55"/>
      <c r="N23" s="12"/>
      <c r="O23" s="34"/>
      <c r="P23" s="34"/>
    </row>
    <row r="24" spans="1:16" ht="16.5" thickBot="1">
      <c r="A24" s="69">
        <v>20</v>
      </c>
      <c r="B24" s="93" t="s">
        <v>128</v>
      </c>
      <c r="C24" s="69">
        <v>4</v>
      </c>
      <c r="D24" s="69">
        <v>4</v>
      </c>
      <c r="E24" s="69"/>
      <c r="F24" s="69">
        <v>4</v>
      </c>
      <c r="G24" s="69">
        <v>5</v>
      </c>
      <c r="H24" s="69">
        <v>4</v>
      </c>
      <c r="I24" s="69">
        <v>4</v>
      </c>
      <c r="J24" s="69">
        <v>4</v>
      </c>
      <c r="K24" s="55">
        <f t="shared" si="0"/>
        <v>0</v>
      </c>
      <c r="L24" s="55"/>
      <c r="M24" s="55"/>
      <c r="N24" s="12"/>
      <c r="O24" s="34"/>
      <c r="P24" s="34"/>
    </row>
    <row r="25" spans="1:16" ht="16.5" thickBot="1">
      <c r="A25" s="58">
        <v>21</v>
      </c>
      <c r="B25" s="95" t="s">
        <v>129</v>
      </c>
      <c r="C25" s="58">
        <v>3</v>
      </c>
      <c r="D25" s="58">
        <v>3</v>
      </c>
      <c r="E25" s="58"/>
      <c r="F25" s="58">
        <v>4</v>
      </c>
      <c r="G25" s="58">
        <v>3</v>
      </c>
      <c r="H25" s="58"/>
      <c r="I25" s="58">
        <v>3</v>
      </c>
      <c r="J25" s="58">
        <v>3</v>
      </c>
      <c r="K25" s="55">
        <f t="shared" si="0"/>
        <v>14</v>
      </c>
      <c r="L25" s="55">
        <v>4</v>
      </c>
      <c r="M25" s="55">
        <v>10</v>
      </c>
      <c r="N25" s="12"/>
      <c r="O25" s="34"/>
      <c r="P25" s="34"/>
    </row>
    <row r="26" spans="1:16" ht="19.5" customHeight="1" thickBot="1">
      <c r="A26" s="58">
        <v>22</v>
      </c>
      <c r="B26" s="95" t="s">
        <v>130</v>
      </c>
      <c r="C26" s="58">
        <v>3</v>
      </c>
      <c r="D26" s="58">
        <v>3</v>
      </c>
      <c r="E26" s="58"/>
      <c r="F26" s="58">
        <v>5</v>
      </c>
      <c r="G26" s="58" t="s">
        <v>21</v>
      </c>
      <c r="H26" s="58"/>
      <c r="I26" s="58">
        <v>3</v>
      </c>
      <c r="J26" s="58">
        <v>3</v>
      </c>
      <c r="K26" s="55">
        <f t="shared" si="0"/>
        <v>26</v>
      </c>
      <c r="L26" s="55">
        <v>6</v>
      </c>
      <c r="M26" s="55">
        <v>20</v>
      </c>
      <c r="N26" s="12"/>
      <c r="O26" s="34"/>
      <c r="P26" s="34"/>
    </row>
    <row r="27" spans="1:16" ht="16.5" thickBot="1">
      <c r="A27" s="69">
        <v>23</v>
      </c>
      <c r="B27" s="93" t="s">
        <v>131</v>
      </c>
      <c r="C27" s="69">
        <v>5</v>
      </c>
      <c r="D27" s="69">
        <v>4</v>
      </c>
      <c r="E27" s="69"/>
      <c r="F27" s="69">
        <v>5</v>
      </c>
      <c r="G27" s="69">
        <v>5</v>
      </c>
      <c r="H27" s="69">
        <v>5</v>
      </c>
      <c r="I27" s="69">
        <v>5</v>
      </c>
      <c r="J27" s="69">
        <v>4</v>
      </c>
      <c r="K27" s="55">
        <f t="shared" si="0"/>
        <v>10</v>
      </c>
      <c r="L27" s="55">
        <v>4</v>
      </c>
      <c r="M27" s="55">
        <v>6</v>
      </c>
      <c r="N27" s="12"/>
      <c r="O27" s="34"/>
      <c r="P27" s="34"/>
    </row>
    <row r="28" spans="1:16" ht="16.5" thickBot="1">
      <c r="A28" s="58">
        <v>24</v>
      </c>
      <c r="B28" s="95" t="s">
        <v>132</v>
      </c>
      <c r="C28" s="58">
        <v>3</v>
      </c>
      <c r="D28" s="58"/>
      <c r="E28" s="58"/>
      <c r="F28" s="58">
        <v>4</v>
      </c>
      <c r="G28" s="58">
        <v>3</v>
      </c>
      <c r="H28" s="58">
        <v>3</v>
      </c>
      <c r="I28" s="58">
        <v>4</v>
      </c>
      <c r="J28" s="58" t="s">
        <v>21</v>
      </c>
      <c r="K28" s="55">
        <f t="shared" si="0"/>
        <v>38</v>
      </c>
      <c r="L28" s="55">
        <v>38</v>
      </c>
      <c r="M28" s="55"/>
      <c r="N28" s="12"/>
      <c r="O28" s="34"/>
      <c r="P28" s="34"/>
    </row>
    <row r="29" spans="1:16" ht="16.5" thickBot="1">
      <c r="A29" s="58">
        <v>25</v>
      </c>
      <c r="B29" s="95" t="s">
        <v>133</v>
      </c>
      <c r="C29" s="58">
        <v>4</v>
      </c>
      <c r="D29" s="58"/>
      <c r="E29" s="58"/>
      <c r="F29" s="58">
        <v>3</v>
      </c>
      <c r="G29" s="58">
        <v>4</v>
      </c>
      <c r="H29" s="58">
        <v>4</v>
      </c>
      <c r="I29" s="58">
        <v>4</v>
      </c>
      <c r="J29" s="58">
        <v>3</v>
      </c>
      <c r="K29" s="55">
        <f t="shared" si="0"/>
        <v>0</v>
      </c>
      <c r="L29" s="55"/>
      <c r="M29" s="55"/>
      <c r="N29" s="12"/>
      <c r="O29" s="34"/>
      <c r="P29" s="34"/>
    </row>
    <row r="30" spans="1:16" ht="16.5" thickBot="1">
      <c r="A30" s="66">
        <v>26</v>
      </c>
      <c r="B30" s="92" t="s">
        <v>135</v>
      </c>
      <c r="C30" s="66">
        <v>3</v>
      </c>
      <c r="D30" s="66">
        <v>3</v>
      </c>
      <c r="E30" s="66"/>
      <c r="F30" s="66">
        <v>3</v>
      </c>
      <c r="G30" s="66" t="s">
        <v>21</v>
      </c>
      <c r="H30" s="66" t="s">
        <v>21</v>
      </c>
      <c r="I30" s="66">
        <v>3</v>
      </c>
      <c r="J30" s="66">
        <v>3</v>
      </c>
      <c r="K30" s="55">
        <f t="shared" si="0"/>
        <v>16</v>
      </c>
      <c r="L30" s="12">
        <v>6</v>
      </c>
      <c r="M30" s="12">
        <v>10</v>
      </c>
      <c r="N30" s="12"/>
      <c r="O30" s="34"/>
      <c r="P30" s="34"/>
    </row>
    <row r="31" spans="1:16" ht="16.5" thickBot="1">
      <c r="A31" s="46"/>
      <c r="B31" s="46"/>
      <c r="C31" s="58"/>
      <c r="D31" s="58"/>
      <c r="E31" s="58"/>
      <c r="F31" s="58"/>
      <c r="G31" s="58"/>
      <c r="H31" s="58"/>
      <c r="I31" s="58"/>
      <c r="J31" s="58"/>
      <c r="K31" s="12"/>
      <c r="L31" s="12"/>
      <c r="M31" s="12"/>
      <c r="N31" s="12"/>
      <c r="O31" s="34"/>
      <c r="P31" s="34"/>
    </row>
    <row r="32" spans="1:16" ht="16.5" thickBot="1">
      <c r="A32" s="89"/>
      <c r="B32" s="89"/>
      <c r="C32" s="90"/>
      <c r="D32" s="9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/>
      <c r="P32" s="34"/>
    </row>
    <row r="33" spans="1:16" ht="24" customHeight="1" thickBot="1">
      <c r="A33" s="31" t="s">
        <v>29</v>
      </c>
      <c r="B33" s="96">
        <f>(N40-N39+N38)/N40</f>
        <v>0.8238341968911918</v>
      </c>
      <c r="C33" s="30"/>
      <c r="D33" s="46"/>
      <c r="E33" s="12"/>
      <c r="F33" s="12"/>
      <c r="G33" s="12"/>
      <c r="H33" s="12"/>
      <c r="I33" s="12"/>
      <c r="J33" s="12"/>
      <c r="K33" s="12"/>
      <c r="L33" s="12"/>
      <c r="M33" s="12"/>
      <c r="N33" s="30"/>
      <c r="O33" s="149">
        <f>(N35*5+N36*4+N37*3+N38*N39*2)-2*N5*A30</f>
        <v>224</v>
      </c>
      <c r="P33" s="149"/>
    </row>
    <row r="34" spans="1:16" ht="27" thickBot="1">
      <c r="A34" s="29" t="s">
        <v>28</v>
      </c>
      <c r="B34" s="97">
        <f>O33/O34</f>
        <v>0.358974358974359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0"/>
      <c r="O34" s="149">
        <f>3*N5*A30</f>
        <v>624</v>
      </c>
      <c r="P34" s="149"/>
    </row>
    <row r="35" spans="1:16" ht="16.5" thickBot="1">
      <c r="A35" s="11"/>
      <c r="B35" s="10" t="s">
        <v>14</v>
      </c>
      <c r="C35" s="12">
        <f aca="true" t="shared" si="1" ref="C35:J35">COUNTIF(C5:C31,5)</f>
        <v>2</v>
      </c>
      <c r="D35" s="12">
        <f t="shared" si="1"/>
        <v>0</v>
      </c>
      <c r="E35" s="12">
        <f t="shared" si="1"/>
        <v>0</v>
      </c>
      <c r="F35" s="12">
        <f t="shared" si="1"/>
        <v>7</v>
      </c>
      <c r="G35" s="12">
        <f t="shared" si="1"/>
        <v>8</v>
      </c>
      <c r="H35" s="12">
        <f t="shared" si="1"/>
        <v>2</v>
      </c>
      <c r="I35" s="12">
        <f t="shared" si="1"/>
        <v>1</v>
      </c>
      <c r="J35" s="12">
        <f t="shared" si="1"/>
        <v>0</v>
      </c>
      <c r="K35" s="12"/>
      <c r="L35" s="12"/>
      <c r="M35" s="12"/>
      <c r="N35" s="21">
        <f>SUM(C35:J35)</f>
        <v>20</v>
      </c>
      <c r="O35" s="34"/>
      <c r="P35" s="34"/>
    </row>
    <row r="36" spans="1:16" ht="16.5" thickBot="1">
      <c r="A36" s="11"/>
      <c r="B36" s="10" t="s">
        <v>15</v>
      </c>
      <c r="C36" s="12">
        <f aca="true" t="shared" si="2" ref="C36:J36">COUNTIF(C5:C31,4)</f>
        <v>9</v>
      </c>
      <c r="D36" s="12">
        <f t="shared" si="2"/>
        <v>6</v>
      </c>
      <c r="E36" s="12">
        <f>COUNTIF(E5:E31,4)+5</f>
        <v>7</v>
      </c>
      <c r="F36" s="12">
        <f t="shared" si="2"/>
        <v>8</v>
      </c>
      <c r="G36" s="12">
        <f t="shared" si="2"/>
        <v>7</v>
      </c>
      <c r="H36" s="12">
        <f t="shared" si="2"/>
        <v>9</v>
      </c>
      <c r="I36" s="12">
        <f t="shared" si="2"/>
        <v>8</v>
      </c>
      <c r="J36" s="12">
        <f t="shared" si="2"/>
        <v>5</v>
      </c>
      <c r="K36" s="12"/>
      <c r="L36" s="12"/>
      <c r="M36" s="12"/>
      <c r="N36" s="21">
        <f>SUM(C36:J36)</f>
        <v>59</v>
      </c>
      <c r="O36" s="34"/>
      <c r="P36" s="34"/>
    </row>
    <row r="37" spans="1:16" ht="16.5" thickBot="1">
      <c r="A37" s="11"/>
      <c r="B37" s="10" t="s">
        <v>16</v>
      </c>
      <c r="C37" s="12">
        <f aca="true" t="shared" si="3" ref="C37:J37">COUNTIF(C5:C31,3)</f>
        <v>13</v>
      </c>
      <c r="D37" s="12">
        <f t="shared" si="3"/>
        <v>11</v>
      </c>
      <c r="E37" s="12">
        <f t="shared" si="3"/>
        <v>7</v>
      </c>
      <c r="F37" s="12">
        <f t="shared" si="3"/>
        <v>8</v>
      </c>
      <c r="G37" s="12">
        <f t="shared" si="3"/>
        <v>7</v>
      </c>
      <c r="H37" s="12">
        <f t="shared" si="3"/>
        <v>4</v>
      </c>
      <c r="I37" s="12">
        <f t="shared" si="3"/>
        <v>13</v>
      </c>
      <c r="J37" s="12">
        <f t="shared" si="3"/>
        <v>15</v>
      </c>
      <c r="K37" s="12"/>
      <c r="L37" s="12"/>
      <c r="M37" s="12"/>
      <c r="N37" s="21">
        <f>SUM(C37:J37)</f>
        <v>78</v>
      </c>
      <c r="O37" s="34"/>
      <c r="P37" s="34"/>
    </row>
    <row r="38" spans="1:16" ht="16.5" thickBot="1">
      <c r="A38" s="11"/>
      <c r="B38" s="10" t="s">
        <v>17</v>
      </c>
      <c r="C38" s="12">
        <f aca="true" t="shared" si="4" ref="C38:I38">COUNTIF(C5:C31,2)</f>
        <v>0</v>
      </c>
      <c r="D38" s="12">
        <f t="shared" si="4"/>
        <v>0</v>
      </c>
      <c r="E38" s="12">
        <f t="shared" si="4"/>
        <v>0</v>
      </c>
      <c r="F38" s="12">
        <f t="shared" si="4"/>
        <v>1</v>
      </c>
      <c r="G38" s="12">
        <f t="shared" si="4"/>
        <v>0</v>
      </c>
      <c r="H38" s="12">
        <f t="shared" si="4"/>
        <v>0</v>
      </c>
      <c r="I38" s="12">
        <f t="shared" si="4"/>
        <v>0</v>
      </c>
      <c r="J38" s="12">
        <f>COUNTIF(J5:J29,2)</f>
        <v>0</v>
      </c>
      <c r="K38" s="12"/>
      <c r="L38" s="12"/>
      <c r="M38" s="12"/>
      <c r="N38" s="21">
        <f>SUM(C38:J38)</f>
        <v>1</v>
      </c>
      <c r="O38" s="34"/>
      <c r="P38" s="34"/>
    </row>
    <row r="39" spans="1:16" ht="15.75">
      <c r="A39" s="17"/>
      <c r="B39" s="9" t="s">
        <v>27</v>
      </c>
      <c r="C39" s="18">
        <v>3</v>
      </c>
      <c r="D39" s="18">
        <v>8</v>
      </c>
      <c r="E39" s="18">
        <v>2</v>
      </c>
      <c r="F39" s="18"/>
      <c r="G39" s="18">
        <v>4</v>
      </c>
      <c r="H39" s="18">
        <v>8</v>
      </c>
      <c r="I39" s="18">
        <v>4</v>
      </c>
      <c r="J39" s="18">
        <v>6</v>
      </c>
      <c r="K39" s="25">
        <f>SUM(K5:K32)</f>
        <v>782</v>
      </c>
      <c r="L39" s="25">
        <f>SUM(L5:L32)</f>
        <v>558</v>
      </c>
      <c r="M39" s="33">
        <f>SUM(M5:M32)</f>
        <v>224</v>
      </c>
      <c r="N39" s="25">
        <f>SUM(C39:J39)</f>
        <v>35</v>
      </c>
      <c r="O39" s="34"/>
      <c r="P39" s="34"/>
    </row>
    <row r="40" spans="1:41" s="24" customFormat="1" ht="19.5" customHeight="1">
      <c r="A40" s="38"/>
      <c r="B40" s="38" t="s">
        <v>26</v>
      </c>
      <c r="C40" s="38">
        <f aca="true" t="shared" si="5" ref="C40:J40">SUM(C35:C39)</f>
        <v>27</v>
      </c>
      <c r="D40" s="38">
        <f t="shared" si="5"/>
        <v>25</v>
      </c>
      <c r="E40" s="38">
        <f t="shared" si="5"/>
        <v>16</v>
      </c>
      <c r="F40" s="38">
        <f t="shared" si="5"/>
        <v>24</v>
      </c>
      <c r="G40" s="38">
        <f t="shared" si="5"/>
        <v>26</v>
      </c>
      <c r="H40" s="38">
        <f t="shared" si="5"/>
        <v>23</v>
      </c>
      <c r="I40" s="38">
        <f t="shared" si="5"/>
        <v>26</v>
      </c>
      <c r="J40" s="38">
        <f t="shared" si="5"/>
        <v>26</v>
      </c>
      <c r="K40" s="38"/>
      <c r="L40" s="38"/>
      <c r="M40" s="38"/>
      <c r="N40" s="38">
        <f>SUM(N35:N39)</f>
        <v>193</v>
      </c>
      <c r="O40" s="39"/>
      <c r="P40" s="3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7"/>
      <c r="AO40" s="27"/>
    </row>
    <row r="43" spans="1:11" ht="42.75">
      <c r="A43" s="65" t="s">
        <v>31</v>
      </c>
      <c r="B43" s="85">
        <f>(N6-K39)/N6</f>
        <v>0.7911324786324786</v>
      </c>
      <c r="F43" s="134" t="s">
        <v>134</v>
      </c>
      <c r="G43" s="135"/>
      <c r="H43" s="135"/>
      <c r="I43" s="135"/>
      <c r="J43" s="135"/>
      <c r="K43" s="136"/>
    </row>
    <row r="44" spans="1:2" ht="40.5">
      <c r="A44" s="45" t="s">
        <v>32</v>
      </c>
      <c r="B44" s="85">
        <f>M39/N6</f>
        <v>0.05982905982905983</v>
      </c>
    </row>
  </sheetData>
  <sheetProtection/>
  <mergeCells count="15">
    <mergeCell ref="C1:J1"/>
    <mergeCell ref="K1:M1"/>
    <mergeCell ref="C2:C4"/>
    <mergeCell ref="E2:E4"/>
    <mergeCell ref="F2:F4"/>
    <mergeCell ref="D2:D4"/>
    <mergeCell ref="H2:H4"/>
    <mergeCell ref="G2:G4"/>
    <mergeCell ref="I2:I4"/>
    <mergeCell ref="F43:K43"/>
    <mergeCell ref="J2:J4"/>
    <mergeCell ref="O34:P34"/>
    <mergeCell ref="O33:P33"/>
    <mergeCell ref="L2:M2"/>
    <mergeCell ref="K2:K4"/>
  </mergeCells>
  <printOptions/>
  <pageMargins left="0.25" right="0.25" top="0.75" bottom="0.75" header="0.3" footer="0.3"/>
  <pageSetup horizontalDpi="600" verticalDpi="600" orientation="portrait" paperSize="9" scale="7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15" zoomScaleSheetLayoutView="115" zoomScalePageLayoutView="0" workbookViewId="0" topLeftCell="A10">
      <selection activeCell="B27" sqref="B27"/>
    </sheetView>
  </sheetViews>
  <sheetFormatPr defaultColWidth="9.140625" defaultRowHeight="12.75"/>
  <cols>
    <col min="1" max="1" width="5.8515625" style="0" customWidth="1"/>
    <col min="2" max="2" width="24.140625" style="0" customWidth="1"/>
    <col min="3" max="3" width="4.7109375" style="0" customWidth="1"/>
    <col min="4" max="4" width="4.8515625" style="0" customWidth="1"/>
    <col min="5" max="9" width="4.7109375" style="0" customWidth="1"/>
  </cols>
  <sheetData>
    <row r="1" spans="1:13" ht="15.75" thickBot="1">
      <c r="A1" s="159" t="s">
        <v>0</v>
      </c>
      <c r="B1" s="141" t="s">
        <v>23</v>
      </c>
      <c r="C1" s="162" t="s">
        <v>4</v>
      </c>
      <c r="D1" s="162"/>
      <c r="E1" s="162"/>
      <c r="F1" s="162"/>
      <c r="G1" s="162"/>
      <c r="H1" s="162"/>
      <c r="I1" s="162"/>
      <c r="J1" s="163" t="s">
        <v>5</v>
      </c>
      <c r="K1" s="162"/>
      <c r="L1" s="164"/>
      <c r="M1" s="165" t="s">
        <v>22</v>
      </c>
    </row>
    <row r="2" spans="1:13" ht="16.5" customHeight="1" thickBot="1">
      <c r="A2" s="160"/>
      <c r="B2" s="141"/>
      <c r="C2" s="168" t="s">
        <v>138</v>
      </c>
      <c r="D2" s="170" t="s">
        <v>140</v>
      </c>
      <c r="E2" s="172" t="s">
        <v>143</v>
      </c>
      <c r="F2" s="165" t="s">
        <v>154</v>
      </c>
      <c r="G2" s="165" t="s">
        <v>156</v>
      </c>
      <c r="H2" s="165" t="s">
        <v>146</v>
      </c>
      <c r="I2" s="172"/>
      <c r="J2" s="152" t="s">
        <v>8</v>
      </c>
      <c r="K2" s="150" t="s">
        <v>9</v>
      </c>
      <c r="L2" s="151"/>
      <c r="M2" s="166"/>
    </row>
    <row r="3" spans="1:13" ht="12.75">
      <c r="A3" s="160"/>
      <c r="B3" s="141"/>
      <c r="C3" s="169"/>
      <c r="D3" s="171"/>
      <c r="E3" s="173"/>
      <c r="F3" s="166"/>
      <c r="G3" s="166"/>
      <c r="H3" s="166"/>
      <c r="I3" s="173"/>
      <c r="J3" s="153"/>
      <c r="K3" s="152" t="s">
        <v>24</v>
      </c>
      <c r="L3" s="152" t="s">
        <v>25</v>
      </c>
      <c r="M3" s="166"/>
    </row>
    <row r="4" spans="1:13" ht="35.25" customHeight="1" thickBot="1">
      <c r="A4" s="161"/>
      <c r="B4" s="141"/>
      <c r="C4" s="169"/>
      <c r="D4" s="171"/>
      <c r="E4" s="173"/>
      <c r="F4" s="166"/>
      <c r="G4" s="166"/>
      <c r="H4" s="166"/>
      <c r="I4" s="173"/>
      <c r="J4" s="153"/>
      <c r="K4" s="153"/>
      <c r="L4" s="153"/>
      <c r="M4" s="167"/>
    </row>
    <row r="5" spans="1:13" ht="18" customHeight="1" thickBot="1">
      <c r="A5" s="66">
        <v>1</v>
      </c>
      <c r="B5" s="67" t="s">
        <v>89</v>
      </c>
      <c r="C5" s="130">
        <v>4</v>
      </c>
      <c r="D5" s="130">
        <v>4</v>
      </c>
      <c r="E5" s="130">
        <v>3</v>
      </c>
      <c r="F5" s="130">
        <v>3</v>
      </c>
      <c r="G5" s="130" t="s">
        <v>21</v>
      </c>
      <c r="H5" s="130" t="s">
        <v>21</v>
      </c>
      <c r="I5" s="58"/>
      <c r="J5" s="58">
        <f>SUM(K5:L5)</f>
        <v>24</v>
      </c>
      <c r="K5" s="58"/>
      <c r="L5" s="58">
        <v>24</v>
      </c>
      <c r="M5" s="28">
        <v>6</v>
      </c>
    </row>
    <row r="6" spans="1:13" ht="15.75" customHeight="1" thickBot="1">
      <c r="A6" s="58">
        <v>2</v>
      </c>
      <c r="B6" s="82" t="s">
        <v>90</v>
      </c>
      <c r="C6" s="131">
        <v>3</v>
      </c>
      <c r="D6" s="131">
        <v>3</v>
      </c>
      <c r="E6" s="131">
        <v>4</v>
      </c>
      <c r="F6" s="131">
        <v>4</v>
      </c>
      <c r="G6" s="131">
        <v>3</v>
      </c>
      <c r="H6" s="131">
        <v>4</v>
      </c>
      <c r="I6" s="58"/>
      <c r="J6" s="58">
        <f aca="true" t="shared" si="0" ref="J6:J24">SUM(K6:L6)</f>
        <v>12</v>
      </c>
      <c r="K6" s="58"/>
      <c r="L6" s="58">
        <v>12</v>
      </c>
      <c r="M6" s="54">
        <v>3024</v>
      </c>
    </row>
    <row r="7" spans="1:13" ht="15.75" customHeight="1" thickBot="1">
      <c r="A7" s="58">
        <v>3</v>
      </c>
      <c r="B7" s="86" t="s">
        <v>91</v>
      </c>
      <c r="C7" s="131">
        <v>3</v>
      </c>
      <c r="D7" s="131">
        <v>3</v>
      </c>
      <c r="E7" s="131">
        <v>4</v>
      </c>
      <c r="F7" s="131">
        <v>3</v>
      </c>
      <c r="G7" s="131">
        <v>3</v>
      </c>
      <c r="H7" s="131">
        <v>4</v>
      </c>
      <c r="I7" s="58"/>
      <c r="J7" s="58">
        <f t="shared" si="0"/>
        <v>10</v>
      </c>
      <c r="K7" s="58"/>
      <c r="L7" s="58">
        <v>10</v>
      </c>
      <c r="M7" s="12"/>
    </row>
    <row r="8" spans="1:13" ht="15.75" customHeight="1" thickBot="1">
      <c r="A8" s="69">
        <v>4</v>
      </c>
      <c r="B8" s="71" t="s">
        <v>92</v>
      </c>
      <c r="C8" s="132">
        <v>4</v>
      </c>
      <c r="D8" s="132">
        <v>4</v>
      </c>
      <c r="E8" s="132">
        <v>5</v>
      </c>
      <c r="F8" s="132">
        <v>5</v>
      </c>
      <c r="G8" s="132">
        <v>5</v>
      </c>
      <c r="H8" s="132">
        <v>5</v>
      </c>
      <c r="I8" s="58"/>
      <c r="J8" s="58">
        <f t="shared" si="0"/>
        <v>46</v>
      </c>
      <c r="K8" s="58">
        <v>46</v>
      </c>
      <c r="L8" s="58"/>
      <c r="M8" s="12"/>
    </row>
    <row r="9" spans="1:13" ht="15.75" customHeight="1" thickBot="1">
      <c r="A9" s="58">
        <v>5</v>
      </c>
      <c r="B9" s="86" t="s">
        <v>93</v>
      </c>
      <c r="C9" s="131">
        <v>3</v>
      </c>
      <c r="D9" s="131">
        <v>3</v>
      </c>
      <c r="E9" s="131">
        <v>5</v>
      </c>
      <c r="F9" s="131">
        <v>4</v>
      </c>
      <c r="G9" s="131">
        <v>3</v>
      </c>
      <c r="H9" s="131">
        <v>4</v>
      </c>
      <c r="I9" s="58"/>
      <c r="J9" s="58">
        <f t="shared" si="0"/>
        <v>0</v>
      </c>
      <c r="K9" s="58"/>
      <c r="L9" s="58"/>
      <c r="M9" s="12"/>
    </row>
    <row r="10" spans="1:13" ht="15.75" customHeight="1" thickBot="1">
      <c r="A10" s="58">
        <v>6</v>
      </c>
      <c r="B10" s="86" t="s">
        <v>94</v>
      </c>
      <c r="C10" s="131">
        <v>3</v>
      </c>
      <c r="D10" s="131">
        <v>3</v>
      </c>
      <c r="E10" s="131">
        <v>3</v>
      </c>
      <c r="F10" s="131">
        <v>3</v>
      </c>
      <c r="G10" s="131" t="s">
        <v>21</v>
      </c>
      <c r="H10" s="131">
        <v>3</v>
      </c>
      <c r="I10" s="58"/>
      <c r="J10" s="58">
        <f t="shared" si="0"/>
        <v>20</v>
      </c>
      <c r="K10" s="58"/>
      <c r="L10" s="58">
        <v>20</v>
      </c>
      <c r="M10" s="12"/>
    </row>
    <row r="11" spans="1:13" ht="15.75" customHeight="1" thickBot="1">
      <c r="A11" s="58">
        <v>7</v>
      </c>
      <c r="B11" s="86" t="s">
        <v>95</v>
      </c>
      <c r="C11" s="131">
        <v>3</v>
      </c>
      <c r="D11" s="131">
        <v>3</v>
      </c>
      <c r="E11" s="131">
        <v>4</v>
      </c>
      <c r="F11" s="131"/>
      <c r="G11" s="131">
        <v>2</v>
      </c>
      <c r="H11" s="131">
        <v>3</v>
      </c>
      <c r="I11" s="58"/>
      <c r="J11" s="58">
        <f t="shared" si="0"/>
        <v>40</v>
      </c>
      <c r="K11" s="58">
        <v>40</v>
      </c>
      <c r="L11" s="58"/>
      <c r="M11" s="12"/>
    </row>
    <row r="12" spans="1:15" ht="15.75" customHeight="1" thickBot="1">
      <c r="A12" s="58">
        <v>8</v>
      </c>
      <c r="B12" s="86" t="s">
        <v>96</v>
      </c>
      <c r="C12" s="131">
        <v>3</v>
      </c>
      <c r="D12" s="131">
        <v>3</v>
      </c>
      <c r="E12" s="131">
        <v>3</v>
      </c>
      <c r="F12" s="131">
        <v>2</v>
      </c>
      <c r="G12" s="131">
        <v>3</v>
      </c>
      <c r="H12" s="131">
        <v>3</v>
      </c>
      <c r="I12" s="58"/>
      <c r="J12" s="58">
        <f t="shared" si="0"/>
        <v>48</v>
      </c>
      <c r="K12" s="58">
        <v>38</v>
      </c>
      <c r="L12" s="58">
        <v>10</v>
      </c>
      <c r="M12" s="30"/>
      <c r="N12" s="19" t="s">
        <v>21</v>
      </c>
      <c r="O12" s="74">
        <v>4</v>
      </c>
    </row>
    <row r="13" spans="1:15" ht="15.75" customHeight="1" thickBot="1">
      <c r="A13" s="69">
        <v>9</v>
      </c>
      <c r="B13" s="70" t="s">
        <v>97</v>
      </c>
      <c r="C13" s="132">
        <v>4</v>
      </c>
      <c r="D13" s="132">
        <v>4</v>
      </c>
      <c r="E13" s="132">
        <v>5</v>
      </c>
      <c r="F13" s="132">
        <v>5</v>
      </c>
      <c r="G13" s="132">
        <v>4</v>
      </c>
      <c r="H13" s="132">
        <v>4</v>
      </c>
      <c r="I13" s="58"/>
      <c r="J13" s="58">
        <f t="shared" si="0"/>
        <v>16</v>
      </c>
      <c r="K13" s="58">
        <v>16</v>
      </c>
      <c r="L13" s="58"/>
      <c r="M13" s="30"/>
      <c r="N13" s="19" t="s">
        <v>136</v>
      </c>
      <c r="O13" s="75"/>
    </row>
    <row r="14" spans="1:15" ht="15.75" customHeight="1" thickBot="1">
      <c r="A14" s="66">
        <v>10</v>
      </c>
      <c r="B14" s="67" t="s">
        <v>98</v>
      </c>
      <c r="C14" s="130" t="s">
        <v>21</v>
      </c>
      <c r="D14" s="130" t="s">
        <v>21</v>
      </c>
      <c r="E14" s="130">
        <v>3</v>
      </c>
      <c r="F14" s="130" t="s">
        <v>21</v>
      </c>
      <c r="G14" s="130" t="s">
        <v>21</v>
      </c>
      <c r="H14" s="130" t="s">
        <v>21</v>
      </c>
      <c r="I14" s="66"/>
      <c r="J14" s="66">
        <f t="shared" si="0"/>
        <v>100</v>
      </c>
      <c r="K14" s="66">
        <v>22</v>
      </c>
      <c r="L14" s="66">
        <v>78</v>
      </c>
      <c r="M14" s="30"/>
      <c r="N14" s="19" t="s">
        <v>34</v>
      </c>
      <c r="O14" s="76"/>
    </row>
    <row r="15" spans="1:15" ht="15.75" customHeight="1" thickBot="1">
      <c r="A15" s="58">
        <v>11</v>
      </c>
      <c r="B15" s="86" t="s">
        <v>99</v>
      </c>
      <c r="C15" s="131">
        <v>3</v>
      </c>
      <c r="D15" s="131">
        <v>3</v>
      </c>
      <c r="E15" s="131">
        <v>4</v>
      </c>
      <c r="F15" s="131">
        <v>3</v>
      </c>
      <c r="G15" s="131">
        <v>3</v>
      </c>
      <c r="H15" s="131">
        <v>3</v>
      </c>
      <c r="I15" s="58"/>
      <c r="J15" s="58">
        <f t="shared" si="0"/>
        <v>18</v>
      </c>
      <c r="K15" s="58">
        <v>18</v>
      </c>
      <c r="L15" s="58"/>
      <c r="M15" s="30"/>
      <c r="N15" s="19" t="s">
        <v>137</v>
      </c>
      <c r="O15" s="77">
        <v>3</v>
      </c>
    </row>
    <row r="16" spans="1:13" ht="15.75" customHeight="1" thickBot="1">
      <c r="A16" s="58">
        <v>12</v>
      </c>
      <c r="B16" s="86" t="s">
        <v>100</v>
      </c>
      <c r="C16" s="131">
        <v>3</v>
      </c>
      <c r="D16" s="131">
        <v>3</v>
      </c>
      <c r="E16" s="131">
        <v>5</v>
      </c>
      <c r="F16" s="131">
        <v>4</v>
      </c>
      <c r="G16" s="131">
        <v>4</v>
      </c>
      <c r="H16" s="131">
        <v>4</v>
      </c>
      <c r="I16" s="58"/>
      <c r="J16" s="58">
        <f t="shared" si="0"/>
        <v>8</v>
      </c>
      <c r="K16" s="58"/>
      <c r="L16" s="58">
        <v>8</v>
      </c>
      <c r="M16" s="12"/>
    </row>
    <row r="17" spans="1:13" ht="15.75" customHeight="1" thickBot="1">
      <c r="A17" s="66">
        <v>13</v>
      </c>
      <c r="B17" s="67" t="s">
        <v>101</v>
      </c>
      <c r="C17" s="130">
        <v>3</v>
      </c>
      <c r="D17" s="130">
        <v>3</v>
      </c>
      <c r="E17" s="130">
        <v>3</v>
      </c>
      <c r="F17" s="130">
        <v>2</v>
      </c>
      <c r="G17" s="130">
        <v>2</v>
      </c>
      <c r="H17" s="130">
        <v>3</v>
      </c>
      <c r="I17" s="66"/>
      <c r="J17" s="66">
        <f t="shared" si="0"/>
        <v>52</v>
      </c>
      <c r="K17" s="129">
        <v>36</v>
      </c>
      <c r="L17" s="129">
        <v>16</v>
      </c>
      <c r="M17" s="12"/>
    </row>
    <row r="18" spans="1:13" ht="15.75" customHeight="1" thickBot="1">
      <c r="A18" s="66">
        <v>14</v>
      </c>
      <c r="B18" s="67" t="s">
        <v>102</v>
      </c>
      <c r="C18" s="130">
        <v>3</v>
      </c>
      <c r="D18" s="130">
        <v>3</v>
      </c>
      <c r="E18" s="130">
        <v>3</v>
      </c>
      <c r="F18" s="130">
        <v>4</v>
      </c>
      <c r="G18" s="130" t="s">
        <v>21</v>
      </c>
      <c r="H18" s="130" t="s">
        <v>21</v>
      </c>
      <c r="I18" s="66"/>
      <c r="J18" s="66">
        <f t="shared" si="0"/>
        <v>54</v>
      </c>
      <c r="K18" s="66">
        <v>42</v>
      </c>
      <c r="L18" s="66">
        <v>12</v>
      </c>
      <c r="M18" s="12"/>
    </row>
    <row r="19" spans="1:13" ht="15.75" customHeight="1" thickBot="1">
      <c r="A19" s="58">
        <v>15</v>
      </c>
      <c r="B19" s="86" t="s">
        <v>103</v>
      </c>
      <c r="C19" s="131">
        <v>3</v>
      </c>
      <c r="D19" s="131">
        <v>3</v>
      </c>
      <c r="E19" s="131">
        <v>3</v>
      </c>
      <c r="F19" s="131">
        <v>3</v>
      </c>
      <c r="G19" s="131">
        <v>3</v>
      </c>
      <c r="H19" s="131">
        <v>3</v>
      </c>
      <c r="I19" s="58"/>
      <c r="J19" s="58">
        <f t="shared" si="0"/>
        <v>30</v>
      </c>
      <c r="K19" s="58"/>
      <c r="L19" s="58">
        <v>30</v>
      </c>
      <c r="M19" s="12"/>
    </row>
    <row r="20" spans="1:13" ht="15.75" customHeight="1" thickBot="1">
      <c r="A20" s="69">
        <v>16</v>
      </c>
      <c r="B20" s="70" t="s">
        <v>104</v>
      </c>
      <c r="C20" s="132">
        <v>5</v>
      </c>
      <c r="D20" s="132">
        <v>4</v>
      </c>
      <c r="E20" s="132">
        <v>5</v>
      </c>
      <c r="F20" s="132">
        <v>5</v>
      </c>
      <c r="G20" s="132">
        <v>5</v>
      </c>
      <c r="H20" s="132">
        <v>5</v>
      </c>
      <c r="I20" s="58"/>
      <c r="J20" s="58">
        <f>SUM(K20:L20)</f>
        <v>6</v>
      </c>
      <c r="K20" s="58"/>
      <c r="L20" s="58">
        <v>6</v>
      </c>
      <c r="M20" s="12"/>
    </row>
    <row r="21" spans="1:13" ht="15.75" customHeight="1" thickBot="1">
      <c r="A21" s="58">
        <v>17</v>
      </c>
      <c r="B21" s="86" t="s">
        <v>105</v>
      </c>
      <c r="C21" s="131">
        <v>3</v>
      </c>
      <c r="D21" s="131">
        <v>3</v>
      </c>
      <c r="E21" s="131">
        <v>4</v>
      </c>
      <c r="F21" s="131">
        <v>3</v>
      </c>
      <c r="G21" s="131">
        <v>3</v>
      </c>
      <c r="H21" s="131">
        <v>3</v>
      </c>
      <c r="I21" s="58"/>
      <c r="J21" s="58">
        <f t="shared" si="0"/>
        <v>48</v>
      </c>
      <c r="K21" s="58">
        <v>21</v>
      </c>
      <c r="L21" s="58">
        <v>27</v>
      </c>
      <c r="M21" s="12"/>
    </row>
    <row r="22" spans="1:13" ht="15.75" customHeight="1" thickBot="1">
      <c r="A22" s="58">
        <v>18</v>
      </c>
      <c r="B22" s="86" t="s">
        <v>106</v>
      </c>
      <c r="C22" s="131">
        <v>4</v>
      </c>
      <c r="D22" s="131">
        <v>3</v>
      </c>
      <c r="E22" s="131">
        <v>5</v>
      </c>
      <c r="F22" s="131">
        <v>3</v>
      </c>
      <c r="G22" s="131">
        <v>3</v>
      </c>
      <c r="H22" s="131">
        <v>3</v>
      </c>
      <c r="I22" s="58"/>
      <c r="J22" s="58">
        <f t="shared" si="0"/>
        <v>30</v>
      </c>
      <c r="K22" s="58"/>
      <c r="L22" s="58">
        <v>30</v>
      </c>
      <c r="M22" s="12"/>
    </row>
    <row r="23" spans="1:13" ht="15.75" customHeight="1" thickBot="1">
      <c r="A23" s="66">
        <v>19</v>
      </c>
      <c r="B23" s="67" t="s">
        <v>107</v>
      </c>
      <c r="C23" s="130">
        <v>3</v>
      </c>
      <c r="D23" s="130">
        <v>3</v>
      </c>
      <c r="E23" s="130">
        <v>3</v>
      </c>
      <c r="F23" s="130">
        <v>3</v>
      </c>
      <c r="G23" s="130">
        <v>2</v>
      </c>
      <c r="H23" s="130">
        <v>3</v>
      </c>
      <c r="I23" s="58"/>
      <c r="J23" s="58">
        <f t="shared" si="0"/>
        <v>48</v>
      </c>
      <c r="K23" s="58">
        <v>36</v>
      </c>
      <c r="L23" s="58">
        <v>12</v>
      </c>
      <c r="M23" s="12"/>
    </row>
    <row r="24" spans="1:13" ht="15.75" customHeight="1">
      <c r="A24" s="58">
        <v>20</v>
      </c>
      <c r="B24" s="86" t="s">
        <v>142</v>
      </c>
      <c r="C24" s="131">
        <v>3</v>
      </c>
      <c r="D24" s="131">
        <v>3</v>
      </c>
      <c r="E24" s="131">
        <v>4</v>
      </c>
      <c r="F24" s="131">
        <v>3</v>
      </c>
      <c r="G24" s="131">
        <v>3</v>
      </c>
      <c r="H24" s="131"/>
      <c r="I24" s="58"/>
      <c r="J24" s="58">
        <f t="shared" si="0"/>
        <v>12</v>
      </c>
      <c r="K24" s="62"/>
      <c r="L24" s="62">
        <v>12</v>
      </c>
      <c r="M24" s="18"/>
    </row>
    <row r="25" spans="1:13" ht="15.75" customHeight="1" thickBot="1">
      <c r="A25" s="58"/>
      <c r="B25" s="16"/>
      <c r="C25" s="55"/>
      <c r="D25" s="55"/>
      <c r="E25" s="55"/>
      <c r="F25" s="55"/>
      <c r="G25" s="55"/>
      <c r="H25" s="55"/>
      <c r="I25" s="57"/>
      <c r="J25" s="55"/>
      <c r="K25" s="100"/>
      <c r="L25" s="100"/>
      <c r="M25" s="46"/>
    </row>
    <row r="26" spans="1:14" ht="21.75" customHeight="1" thickBot="1">
      <c r="A26" s="29" t="s">
        <v>30</v>
      </c>
      <c r="B26" s="98">
        <f>(M34-M33+M32)/M34</f>
        <v>0.9495798319327731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30"/>
      <c r="N26" s="40">
        <f>(5*M29+4*M30+3*M31+2*M32+2*M33)-2*A24*M5</f>
        <v>154</v>
      </c>
    </row>
    <row r="27" spans="1:14" ht="33.75" customHeight="1" thickBot="1">
      <c r="A27" s="22" t="s">
        <v>61</v>
      </c>
      <c r="B27" s="99">
        <f>N26/N27</f>
        <v>0.42777777777777776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0"/>
      <c r="N27" s="40">
        <f>3*A24*M5</f>
        <v>360</v>
      </c>
    </row>
    <row r="28" spans="1:13" ht="16.5" thickBo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6.5" thickBot="1">
      <c r="A29" s="11"/>
      <c r="B29" s="13" t="s">
        <v>14</v>
      </c>
      <c r="C29" s="12">
        <f aca="true" t="shared" si="1" ref="C29:H29">COUNTIF(C5:C25,5)</f>
        <v>1</v>
      </c>
      <c r="D29" s="12">
        <f t="shared" si="1"/>
        <v>0</v>
      </c>
      <c r="E29" s="12">
        <f t="shared" si="1"/>
        <v>6</v>
      </c>
      <c r="F29" s="12">
        <f t="shared" si="1"/>
        <v>3</v>
      </c>
      <c r="G29" s="12">
        <f t="shared" si="1"/>
        <v>2</v>
      </c>
      <c r="H29" s="12">
        <f t="shared" si="1"/>
        <v>2</v>
      </c>
      <c r="I29" s="12"/>
      <c r="J29" s="12"/>
      <c r="K29" s="12"/>
      <c r="L29" s="12"/>
      <c r="M29" s="23">
        <f>SUM(C29:L29)</f>
        <v>14</v>
      </c>
    </row>
    <row r="30" spans="1:13" ht="16.5" thickBot="1">
      <c r="A30" s="11"/>
      <c r="B30" s="13" t="s">
        <v>15</v>
      </c>
      <c r="C30" s="12">
        <f aca="true" t="shared" si="2" ref="C30:H30">COUNTIF(C5:C25,4)</f>
        <v>4</v>
      </c>
      <c r="D30" s="12">
        <f t="shared" si="2"/>
        <v>4</v>
      </c>
      <c r="E30" s="12">
        <f t="shared" si="2"/>
        <v>6</v>
      </c>
      <c r="F30" s="12">
        <f t="shared" si="2"/>
        <v>4</v>
      </c>
      <c r="G30" s="12">
        <f t="shared" si="2"/>
        <v>2</v>
      </c>
      <c r="H30" s="12">
        <f t="shared" si="2"/>
        <v>5</v>
      </c>
      <c r="I30" s="12"/>
      <c r="J30" s="12"/>
      <c r="K30" s="12"/>
      <c r="L30" s="12"/>
      <c r="M30" s="23">
        <f>SUM(C30:L30)</f>
        <v>25</v>
      </c>
    </row>
    <row r="31" spans="1:13" ht="16.5" thickBot="1">
      <c r="A31" s="11"/>
      <c r="B31" s="13" t="s">
        <v>16</v>
      </c>
      <c r="C31" s="12">
        <f aca="true" t="shared" si="3" ref="C31:H31">COUNTIF(C5:C25,3)</f>
        <v>14</v>
      </c>
      <c r="D31" s="12">
        <f t="shared" si="3"/>
        <v>15</v>
      </c>
      <c r="E31" s="12">
        <f t="shared" si="3"/>
        <v>8</v>
      </c>
      <c r="F31" s="12">
        <f t="shared" si="3"/>
        <v>9</v>
      </c>
      <c r="G31" s="12">
        <f t="shared" si="3"/>
        <v>9</v>
      </c>
      <c r="H31" s="12">
        <f t="shared" si="3"/>
        <v>9</v>
      </c>
      <c r="I31" s="12"/>
      <c r="J31" s="12"/>
      <c r="K31" s="12"/>
      <c r="L31" s="12"/>
      <c r="M31" s="23">
        <f>SUM(C31:L31)</f>
        <v>64</v>
      </c>
    </row>
    <row r="32" spans="1:13" ht="16.5" thickBot="1">
      <c r="A32" s="17"/>
      <c r="B32" s="5" t="s">
        <v>17</v>
      </c>
      <c r="C32" s="18">
        <f aca="true" t="shared" si="4" ref="C32:H32">COUNTIF(C5:C25,2)</f>
        <v>0</v>
      </c>
      <c r="D32" s="18">
        <f t="shared" si="4"/>
        <v>0</v>
      </c>
      <c r="E32" s="18">
        <f t="shared" si="4"/>
        <v>0</v>
      </c>
      <c r="F32" s="18">
        <f t="shared" si="4"/>
        <v>2</v>
      </c>
      <c r="G32" s="18">
        <f t="shared" si="4"/>
        <v>3</v>
      </c>
      <c r="H32" s="18">
        <f t="shared" si="4"/>
        <v>0</v>
      </c>
      <c r="I32" s="18"/>
      <c r="J32" s="18"/>
      <c r="K32" s="18"/>
      <c r="L32" s="18"/>
      <c r="M32" s="23">
        <f>SUM(C32:L32)</f>
        <v>5</v>
      </c>
    </row>
    <row r="33" spans="1:13" ht="16.5" thickBot="1">
      <c r="A33" s="16"/>
      <c r="B33" s="19" t="s">
        <v>21</v>
      </c>
      <c r="C33" s="20">
        <v>1</v>
      </c>
      <c r="D33" s="16">
        <v>1</v>
      </c>
      <c r="E33" s="16">
        <v>1</v>
      </c>
      <c r="F33" s="16">
        <v>1</v>
      </c>
      <c r="G33" s="16">
        <v>4</v>
      </c>
      <c r="H33" s="16">
        <v>3</v>
      </c>
      <c r="I33" s="16"/>
      <c r="J33" s="16"/>
      <c r="K33" s="16"/>
      <c r="L33" s="16"/>
      <c r="M33" s="23">
        <f>SUM(C33:L33)</f>
        <v>11</v>
      </c>
    </row>
    <row r="34" spans="1:13" ht="16.5" thickBot="1">
      <c r="A34" s="11"/>
      <c r="B34" s="13" t="s">
        <v>18</v>
      </c>
      <c r="C34" s="12">
        <f aca="true" t="shared" si="5" ref="C34:H34">SUM(C29:C33)</f>
        <v>20</v>
      </c>
      <c r="D34" s="12">
        <f t="shared" si="5"/>
        <v>20</v>
      </c>
      <c r="E34" s="12">
        <f t="shared" si="5"/>
        <v>21</v>
      </c>
      <c r="F34" s="12">
        <f t="shared" si="5"/>
        <v>19</v>
      </c>
      <c r="G34" s="12">
        <f t="shared" si="5"/>
        <v>20</v>
      </c>
      <c r="H34" s="12">
        <f t="shared" si="5"/>
        <v>19</v>
      </c>
      <c r="I34" s="12"/>
      <c r="J34" s="21">
        <f>SUM(J5:J24)</f>
        <v>622</v>
      </c>
      <c r="K34" s="21">
        <f>SUM(K5:K25)</f>
        <v>315</v>
      </c>
      <c r="L34" s="41">
        <f>SUM(L5:L24)</f>
        <v>307</v>
      </c>
      <c r="M34" s="32">
        <f>SUM(M29:M33)</f>
        <v>119</v>
      </c>
    </row>
    <row r="36" spans="1:10" ht="42.75">
      <c r="A36" s="45" t="s">
        <v>31</v>
      </c>
      <c r="B36" s="101">
        <f>(M6-J34)/M6</f>
        <v>0.7943121693121693</v>
      </c>
      <c r="E36" s="174" t="s">
        <v>108</v>
      </c>
      <c r="F36" s="174"/>
      <c r="G36" s="174"/>
      <c r="H36" s="174"/>
      <c r="I36" s="174"/>
      <c r="J36" s="174"/>
    </row>
    <row r="37" spans="1:2" ht="40.5">
      <c r="A37" s="45" t="s">
        <v>32</v>
      </c>
      <c r="B37" s="101">
        <f>L34/M6</f>
        <v>0.10152116402116403</v>
      </c>
    </row>
  </sheetData>
  <sheetProtection/>
  <mergeCells count="17">
    <mergeCell ref="M1:M4"/>
    <mergeCell ref="C2:C4"/>
    <mergeCell ref="D2:D4"/>
    <mergeCell ref="E2:E4"/>
    <mergeCell ref="I2:I4"/>
    <mergeCell ref="E36:J36"/>
    <mergeCell ref="H2:H4"/>
    <mergeCell ref="G2:G4"/>
    <mergeCell ref="F2:F4"/>
    <mergeCell ref="A1:A4"/>
    <mergeCell ref="B1:B4"/>
    <mergeCell ref="C1:I1"/>
    <mergeCell ref="J1:L1"/>
    <mergeCell ref="J2:J4"/>
    <mergeCell ref="K2:L2"/>
    <mergeCell ref="K3:K4"/>
    <mergeCell ref="L3:L4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view="pageLayout" zoomScaleSheetLayoutView="100" workbookViewId="0" topLeftCell="A9">
      <selection activeCell="B32" sqref="B32"/>
    </sheetView>
  </sheetViews>
  <sheetFormatPr defaultColWidth="9.140625" defaultRowHeight="12.75"/>
  <cols>
    <col min="1" max="1" width="4.57421875" style="0" customWidth="1"/>
    <col min="2" max="2" width="20.00390625" style="0" customWidth="1"/>
    <col min="3" max="3" width="4.140625" style="0" customWidth="1"/>
    <col min="4" max="4" width="4.57421875" style="0" customWidth="1"/>
    <col min="5" max="5" width="3.8515625" style="0" customWidth="1"/>
    <col min="6" max="9" width="3.57421875" style="0" customWidth="1"/>
    <col min="10" max="10" width="4.140625" style="0" customWidth="1"/>
  </cols>
  <sheetData>
    <row r="1" spans="1:14" ht="16.5" thickBot="1">
      <c r="A1" s="1" t="s">
        <v>0</v>
      </c>
      <c r="B1" s="4" t="s">
        <v>2</v>
      </c>
      <c r="C1" s="163" t="s">
        <v>4</v>
      </c>
      <c r="D1" s="162"/>
      <c r="E1" s="162"/>
      <c r="F1" s="162"/>
      <c r="G1" s="162"/>
      <c r="H1" s="162"/>
      <c r="I1" s="162"/>
      <c r="J1" s="162"/>
      <c r="K1" s="163" t="s">
        <v>5</v>
      </c>
      <c r="L1" s="162"/>
      <c r="M1" s="164"/>
      <c r="N1" s="8" t="s">
        <v>6</v>
      </c>
    </row>
    <row r="2" spans="1:14" ht="16.5" customHeight="1" thickBot="1">
      <c r="A2" s="2" t="s">
        <v>1</v>
      </c>
      <c r="B2" s="5" t="s">
        <v>3</v>
      </c>
      <c r="C2" s="177" t="s">
        <v>148</v>
      </c>
      <c r="D2" s="170" t="s">
        <v>143</v>
      </c>
      <c r="E2" s="172" t="s">
        <v>149</v>
      </c>
      <c r="F2" s="172" t="s">
        <v>150</v>
      </c>
      <c r="G2" s="165" t="s">
        <v>19</v>
      </c>
      <c r="H2" s="165" t="s">
        <v>151</v>
      </c>
      <c r="I2" s="165"/>
      <c r="J2" s="172"/>
      <c r="K2" s="152" t="s">
        <v>8</v>
      </c>
      <c r="L2" s="150" t="s">
        <v>9</v>
      </c>
      <c r="M2" s="151"/>
      <c r="N2" s="9" t="s">
        <v>7</v>
      </c>
    </row>
    <row r="3" spans="1:14" ht="15.75">
      <c r="A3" s="3"/>
      <c r="B3" s="6"/>
      <c r="C3" s="178"/>
      <c r="D3" s="171"/>
      <c r="E3" s="173"/>
      <c r="F3" s="173"/>
      <c r="G3" s="166"/>
      <c r="H3" s="166"/>
      <c r="I3" s="166"/>
      <c r="J3" s="173"/>
      <c r="K3" s="153"/>
      <c r="L3" s="9" t="s">
        <v>10</v>
      </c>
      <c r="M3" s="9" t="s">
        <v>12</v>
      </c>
      <c r="N3" s="6"/>
    </row>
    <row r="4" spans="1:14" ht="26.25" customHeight="1" thickBot="1">
      <c r="A4" s="3"/>
      <c r="B4" s="6"/>
      <c r="C4" s="178"/>
      <c r="D4" s="171"/>
      <c r="E4" s="173"/>
      <c r="F4" s="173"/>
      <c r="G4" s="166"/>
      <c r="H4" s="166"/>
      <c r="I4" s="166"/>
      <c r="J4" s="173"/>
      <c r="K4" s="154"/>
      <c r="L4" s="10" t="s">
        <v>11</v>
      </c>
      <c r="M4" s="10" t="s">
        <v>13</v>
      </c>
      <c r="N4" s="7"/>
    </row>
    <row r="5" spans="1:14" ht="15.75" customHeight="1" thickBot="1">
      <c r="A5" s="58">
        <v>1</v>
      </c>
      <c r="B5" s="82" t="s">
        <v>63</v>
      </c>
      <c r="C5" s="58">
        <v>4</v>
      </c>
      <c r="D5" s="58">
        <v>3</v>
      </c>
      <c r="E5" s="58">
        <v>3</v>
      </c>
      <c r="F5" s="58">
        <v>4</v>
      </c>
      <c r="G5" s="58">
        <v>3</v>
      </c>
      <c r="H5" s="58">
        <v>3</v>
      </c>
      <c r="I5" s="58"/>
      <c r="J5" s="58"/>
      <c r="K5" s="55">
        <f>SUM(L5:M5)</f>
        <v>16</v>
      </c>
      <c r="L5" s="55">
        <v>16</v>
      </c>
      <c r="M5" s="55"/>
      <c r="N5" s="55">
        <v>6</v>
      </c>
    </row>
    <row r="6" spans="1:14" ht="15.75" customHeight="1" thickBot="1">
      <c r="A6" s="58">
        <v>2</v>
      </c>
      <c r="B6" s="82" t="s">
        <v>64</v>
      </c>
      <c r="C6" s="58">
        <v>4</v>
      </c>
      <c r="D6" s="58">
        <v>3</v>
      </c>
      <c r="E6" s="58">
        <v>4</v>
      </c>
      <c r="F6" s="58">
        <v>3</v>
      </c>
      <c r="G6" s="58">
        <v>4</v>
      </c>
      <c r="H6" s="58">
        <v>3</v>
      </c>
      <c r="I6" s="58"/>
      <c r="J6" s="58"/>
      <c r="K6" s="55">
        <f aca="true" t="shared" si="0" ref="K6:K29">SUM(L6:M6)</f>
        <v>40</v>
      </c>
      <c r="L6" s="55">
        <v>34</v>
      </c>
      <c r="M6" s="55">
        <v>6</v>
      </c>
      <c r="N6" s="55">
        <v>3600</v>
      </c>
    </row>
    <row r="7" spans="1:14" ht="15.75" customHeight="1" thickBot="1">
      <c r="A7" s="72">
        <v>3</v>
      </c>
      <c r="B7" s="73" t="s">
        <v>65</v>
      </c>
      <c r="C7" s="72">
        <v>4</v>
      </c>
      <c r="D7" s="72">
        <v>4</v>
      </c>
      <c r="E7" s="72">
        <v>5</v>
      </c>
      <c r="F7" s="72">
        <v>5</v>
      </c>
      <c r="G7" s="72">
        <v>4</v>
      </c>
      <c r="H7" s="72">
        <v>3</v>
      </c>
      <c r="I7" s="58"/>
      <c r="J7" s="58"/>
      <c r="K7" s="55">
        <f t="shared" si="0"/>
        <v>0</v>
      </c>
      <c r="L7" s="55"/>
      <c r="M7" s="55"/>
      <c r="N7" s="55"/>
    </row>
    <row r="8" spans="1:16" ht="15.75" customHeight="1" thickBot="1">
      <c r="A8" s="72">
        <v>4</v>
      </c>
      <c r="B8" s="73" t="s">
        <v>66</v>
      </c>
      <c r="C8" s="72">
        <v>4</v>
      </c>
      <c r="D8" s="72">
        <v>4</v>
      </c>
      <c r="E8" s="72">
        <v>4</v>
      </c>
      <c r="F8" s="72">
        <v>4</v>
      </c>
      <c r="G8" s="72">
        <v>5</v>
      </c>
      <c r="H8" s="72">
        <v>3</v>
      </c>
      <c r="I8" s="58"/>
      <c r="J8" s="58"/>
      <c r="K8" s="55">
        <f t="shared" si="0"/>
        <v>10</v>
      </c>
      <c r="L8" s="55"/>
      <c r="M8" s="55">
        <v>10</v>
      </c>
      <c r="N8" s="57"/>
      <c r="O8" s="83">
        <v>1</v>
      </c>
      <c r="P8" s="84" t="s">
        <v>136</v>
      </c>
    </row>
    <row r="9" spans="1:16" ht="15.75" customHeight="1" thickBot="1">
      <c r="A9" s="58">
        <v>5</v>
      </c>
      <c r="B9" s="82" t="s">
        <v>67</v>
      </c>
      <c r="C9" s="58">
        <v>3</v>
      </c>
      <c r="D9" s="58">
        <v>4</v>
      </c>
      <c r="E9" s="58">
        <v>4</v>
      </c>
      <c r="F9" s="58">
        <v>4</v>
      </c>
      <c r="G9" s="58">
        <v>3</v>
      </c>
      <c r="H9" s="58">
        <v>3</v>
      </c>
      <c r="I9" s="58"/>
      <c r="J9" s="58"/>
      <c r="K9" s="55">
        <f t="shared" si="0"/>
        <v>6</v>
      </c>
      <c r="L9" s="55"/>
      <c r="M9" s="55">
        <v>6</v>
      </c>
      <c r="N9" s="57"/>
      <c r="O9" s="78">
        <v>3</v>
      </c>
      <c r="P9" s="16" t="s">
        <v>21</v>
      </c>
    </row>
    <row r="10" spans="1:16" ht="15.75" customHeight="1" thickBot="1">
      <c r="A10" s="66">
        <v>6</v>
      </c>
      <c r="B10" s="124" t="s">
        <v>68</v>
      </c>
      <c r="C10" s="66">
        <v>3</v>
      </c>
      <c r="D10" s="66">
        <v>3</v>
      </c>
      <c r="E10" s="66" t="s">
        <v>21</v>
      </c>
      <c r="F10" s="66">
        <v>3</v>
      </c>
      <c r="G10" s="66">
        <v>3</v>
      </c>
      <c r="H10" s="66" t="s">
        <v>21</v>
      </c>
      <c r="I10" s="66"/>
      <c r="J10" s="66"/>
      <c r="K10" s="125">
        <f t="shared" si="0"/>
        <v>70</v>
      </c>
      <c r="L10" s="125"/>
      <c r="M10" s="125">
        <v>70</v>
      </c>
      <c r="N10" s="57"/>
      <c r="O10" s="79">
        <v>3</v>
      </c>
      <c r="P10" s="80" t="s">
        <v>33</v>
      </c>
    </row>
    <row r="11" spans="1:16" ht="15.75" customHeight="1" thickBot="1">
      <c r="A11" s="72">
        <v>7</v>
      </c>
      <c r="B11" s="73" t="s">
        <v>69</v>
      </c>
      <c r="C11" s="72">
        <v>4</v>
      </c>
      <c r="D11" s="72">
        <v>5</v>
      </c>
      <c r="E11" s="72">
        <v>4</v>
      </c>
      <c r="F11" s="72">
        <v>4</v>
      </c>
      <c r="G11" s="72">
        <v>4</v>
      </c>
      <c r="H11" s="72">
        <v>3</v>
      </c>
      <c r="I11" s="58"/>
      <c r="J11" s="58"/>
      <c r="K11" s="55">
        <f t="shared" si="0"/>
        <v>0</v>
      </c>
      <c r="L11" s="55"/>
      <c r="M11" s="55"/>
      <c r="N11" s="57"/>
      <c r="O11" s="81">
        <v>6</v>
      </c>
      <c r="P11" s="16" t="s">
        <v>34</v>
      </c>
    </row>
    <row r="12" spans="1:14" ht="15.75" customHeight="1" thickBot="1">
      <c r="A12" s="58">
        <v>8</v>
      </c>
      <c r="B12" s="82" t="s">
        <v>70</v>
      </c>
      <c r="C12" s="58">
        <v>3</v>
      </c>
      <c r="D12" s="58">
        <v>4</v>
      </c>
      <c r="E12" s="58">
        <v>4</v>
      </c>
      <c r="F12" s="58">
        <v>4</v>
      </c>
      <c r="G12" s="58">
        <v>3</v>
      </c>
      <c r="H12" s="58">
        <v>3</v>
      </c>
      <c r="I12" s="58"/>
      <c r="J12" s="58"/>
      <c r="K12" s="55">
        <f t="shared" si="0"/>
        <v>8</v>
      </c>
      <c r="L12" s="55"/>
      <c r="M12" s="55">
        <v>8</v>
      </c>
      <c r="N12" s="55"/>
    </row>
    <row r="13" spans="1:14" ht="15.75" customHeight="1" thickBot="1">
      <c r="A13" s="66">
        <v>9</v>
      </c>
      <c r="B13" s="124" t="s">
        <v>71</v>
      </c>
      <c r="C13" s="66">
        <v>4</v>
      </c>
      <c r="D13" s="66">
        <v>4</v>
      </c>
      <c r="E13" s="66">
        <v>3</v>
      </c>
      <c r="F13" s="66">
        <v>3</v>
      </c>
      <c r="G13" s="66" t="s">
        <v>21</v>
      </c>
      <c r="H13" s="66" t="s">
        <v>21</v>
      </c>
      <c r="I13" s="66"/>
      <c r="J13" s="66"/>
      <c r="K13" s="125">
        <f t="shared" si="0"/>
        <v>24</v>
      </c>
      <c r="L13" s="125"/>
      <c r="M13" s="125">
        <v>24</v>
      </c>
      <c r="N13" s="55"/>
    </row>
    <row r="14" spans="1:14" ht="15.75" customHeight="1" thickBot="1">
      <c r="A14" s="72">
        <v>10</v>
      </c>
      <c r="B14" s="73" t="s">
        <v>72</v>
      </c>
      <c r="C14" s="72">
        <v>3</v>
      </c>
      <c r="D14" s="72">
        <v>4</v>
      </c>
      <c r="E14" s="72">
        <v>4</v>
      </c>
      <c r="F14" s="72">
        <v>4</v>
      </c>
      <c r="G14" s="72">
        <v>4</v>
      </c>
      <c r="H14" s="72">
        <v>4</v>
      </c>
      <c r="I14" s="58"/>
      <c r="J14" s="58"/>
      <c r="K14" s="55">
        <f t="shared" si="0"/>
        <v>10</v>
      </c>
      <c r="L14" s="55"/>
      <c r="M14" s="55">
        <v>10</v>
      </c>
      <c r="N14" s="55"/>
    </row>
    <row r="15" spans="1:14" ht="15.75" customHeight="1" thickBot="1">
      <c r="A15" s="58">
        <v>11</v>
      </c>
      <c r="B15" s="82" t="s">
        <v>73</v>
      </c>
      <c r="C15" s="58">
        <v>4</v>
      </c>
      <c r="D15" s="58">
        <v>4</v>
      </c>
      <c r="E15" s="58">
        <v>3</v>
      </c>
      <c r="F15" s="58">
        <v>4</v>
      </c>
      <c r="G15" s="58">
        <v>3</v>
      </c>
      <c r="H15" s="58">
        <v>3</v>
      </c>
      <c r="I15" s="58"/>
      <c r="J15" s="58"/>
      <c r="K15" s="55">
        <f t="shared" si="0"/>
        <v>0</v>
      </c>
      <c r="L15" s="55"/>
      <c r="M15" s="55"/>
      <c r="N15" s="55"/>
    </row>
    <row r="16" spans="1:14" ht="15.75" customHeight="1" thickBot="1">
      <c r="A16" s="58">
        <v>12</v>
      </c>
      <c r="B16" s="82" t="s">
        <v>74</v>
      </c>
      <c r="C16" s="58" t="s">
        <v>21</v>
      </c>
      <c r="D16" s="58">
        <v>4</v>
      </c>
      <c r="E16" s="58">
        <v>4</v>
      </c>
      <c r="F16" s="58">
        <v>5</v>
      </c>
      <c r="G16" s="58">
        <v>4</v>
      </c>
      <c r="H16" s="58">
        <v>4</v>
      </c>
      <c r="I16" s="58"/>
      <c r="J16" s="58"/>
      <c r="K16" s="55">
        <f t="shared" si="0"/>
        <v>0</v>
      </c>
      <c r="L16" s="55"/>
      <c r="M16" s="55"/>
      <c r="N16" s="55"/>
    </row>
    <row r="17" spans="1:14" ht="15.75" customHeight="1" thickBot="1">
      <c r="A17" s="58">
        <v>13</v>
      </c>
      <c r="B17" s="82" t="s">
        <v>75</v>
      </c>
      <c r="C17" s="58"/>
      <c r="D17" s="58">
        <v>4</v>
      </c>
      <c r="E17" s="58">
        <v>4</v>
      </c>
      <c r="F17" s="58">
        <v>4</v>
      </c>
      <c r="G17" s="58">
        <v>3</v>
      </c>
      <c r="H17" s="58">
        <v>3</v>
      </c>
      <c r="I17" s="58"/>
      <c r="J17" s="58"/>
      <c r="K17" s="55">
        <f t="shared" si="0"/>
        <v>14</v>
      </c>
      <c r="L17" s="55"/>
      <c r="M17" s="55">
        <v>14</v>
      </c>
      <c r="N17" s="55"/>
    </row>
    <row r="18" spans="1:14" ht="15.75" customHeight="1" thickBot="1">
      <c r="A18" s="66">
        <v>14</v>
      </c>
      <c r="B18" s="124" t="s">
        <v>76</v>
      </c>
      <c r="C18" s="66"/>
      <c r="D18" s="66" t="s">
        <v>21</v>
      </c>
      <c r="E18" s="66" t="s">
        <v>21</v>
      </c>
      <c r="F18" s="66" t="s">
        <v>21</v>
      </c>
      <c r="G18" s="66" t="s">
        <v>21</v>
      </c>
      <c r="H18" s="66" t="s">
        <v>21</v>
      </c>
      <c r="I18" s="66"/>
      <c r="J18" s="66"/>
      <c r="K18" s="125">
        <f t="shared" si="0"/>
        <v>100</v>
      </c>
      <c r="L18" s="125"/>
      <c r="M18" s="125">
        <v>100</v>
      </c>
      <c r="N18" s="55"/>
    </row>
    <row r="19" spans="1:14" ht="15.75" customHeight="1" thickBot="1">
      <c r="A19" s="58">
        <v>15</v>
      </c>
      <c r="B19" s="82" t="s">
        <v>77</v>
      </c>
      <c r="C19" s="58"/>
      <c r="D19" s="58">
        <v>4</v>
      </c>
      <c r="E19" s="58">
        <v>5</v>
      </c>
      <c r="F19" s="58">
        <v>4</v>
      </c>
      <c r="G19" s="58">
        <v>3</v>
      </c>
      <c r="H19" s="58">
        <v>3</v>
      </c>
      <c r="I19" s="58"/>
      <c r="J19" s="58"/>
      <c r="K19" s="55">
        <f t="shared" si="0"/>
        <v>10</v>
      </c>
      <c r="L19" s="55"/>
      <c r="M19" s="55">
        <v>10</v>
      </c>
      <c r="N19" s="55"/>
    </row>
    <row r="20" spans="1:14" ht="15.75" customHeight="1" thickBot="1">
      <c r="A20" s="69">
        <v>16</v>
      </c>
      <c r="B20" s="70" t="s">
        <v>78</v>
      </c>
      <c r="C20" s="69"/>
      <c r="D20" s="69">
        <v>4</v>
      </c>
      <c r="E20" s="69">
        <v>4</v>
      </c>
      <c r="F20" s="69">
        <v>5</v>
      </c>
      <c r="G20" s="69">
        <v>4</v>
      </c>
      <c r="H20" s="69">
        <v>4</v>
      </c>
      <c r="I20" s="58"/>
      <c r="J20" s="58"/>
      <c r="K20" s="55">
        <f t="shared" si="0"/>
        <v>10</v>
      </c>
      <c r="L20" s="55"/>
      <c r="M20" s="55">
        <v>10</v>
      </c>
      <c r="N20" s="55"/>
    </row>
    <row r="21" spans="1:14" ht="15.75" customHeight="1" thickBot="1">
      <c r="A21" s="69">
        <v>17</v>
      </c>
      <c r="B21" s="70" t="s">
        <v>79</v>
      </c>
      <c r="C21" s="69"/>
      <c r="D21" s="69">
        <v>5</v>
      </c>
      <c r="E21" s="69">
        <v>5</v>
      </c>
      <c r="F21" s="69">
        <v>5</v>
      </c>
      <c r="G21" s="69">
        <v>5</v>
      </c>
      <c r="H21" s="69">
        <v>4</v>
      </c>
      <c r="I21" s="58"/>
      <c r="J21" s="58"/>
      <c r="K21" s="55">
        <f t="shared" si="0"/>
        <v>0</v>
      </c>
      <c r="L21" s="55"/>
      <c r="M21" s="55"/>
      <c r="N21" s="55"/>
    </row>
    <row r="22" spans="1:14" ht="15.75" customHeight="1" thickBot="1">
      <c r="A22" s="68">
        <v>18</v>
      </c>
      <c r="B22" s="126" t="s">
        <v>80</v>
      </c>
      <c r="C22" s="68"/>
      <c r="D22" s="68">
        <v>5</v>
      </c>
      <c r="E22" s="68">
        <v>5</v>
      </c>
      <c r="F22" s="68">
        <v>5</v>
      </c>
      <c r="G22" s="68">
        <v>5</v>
      </c>
      <c r="H22" s="68">
        <v>5</v>
      </c>
      <c r="I22" s="58"/>
      <c r="J22" s="58"/>
      <c r="K22" s="55">
        <f>SUM(L22:M22)</f>
        <v>0</v>
      </c>
      <c r="L22" s="55"/>
      <c r="M22" s="55"/>
      <c r="N22" s="55"/>
    </row>
    <row r="23" spans="1:14" ht="15.75" customHeight="1" thickBot="1">
      <c r="A23" s="58">
        <v>19</v>
      </c>
      <c r="B23" s="82" t="s">
        <v>81</v>
      </c>
      <c r="C23" s="58"/>
      <c r="D23" s="58">
        <v>3</v>
      </c>
      <c r="E23" s="58">
        <v>3</v>
      </c>
      <c r="F23" s="58">
        <v>3</v>
      </c>
      <c r="G23" s="58">
        <v>3</v>
      </c>
      <c r="H23" s="58">
        <v>3</v>
      </c>
      <c r="I23" s="58"/>
      <c r="J23" s="58"/>
      <c r="K23" s="55">
        <f t="shared" si="0"/>
        <v>12</v>
      </c>
      <c r="L23" s="55"/>
      <c r="M23" s="55">
        <v>12</v>
      </c>
      <c r="N23" s="55"/>
    </row>
    <row r="24" spans="1:14" ht="15.75" customHeight="1" thickBot="1">
      <c r="A24" s="58">
        <v>20</v>
      </c>
      <c r="B24" s="82" t="s">
        <v>82</v>
      </c>
      <c r="C24" s="58"/>
      <c r="D24" s="58">
        <v>4</v>
      </c>
      <c r="E24" s="58">
        <v>4</v>
      </c>
      <c r="F24" s="58">
        <v>4</v>
      </c>
      <c r="G24" s="58">
        <v>3</v>
      </c>
      <c r="H24" s="58">
        <v>3</v>
      </c>
      <c r="I24" s="58"/>
      <c r="J24" s="58"/>
      <c r="K24" s="55">
        <f t="shared" si="0"/>
        <v>20</v>
      </c>
      <c r="L24" s="55"/>
      <c r="M24" s="55">
        <v>20</v>
      </c>
      <c r="N24" s="55"/>
    </row>
    <row r="25" spans="1:14" ht="15.75" customHeight="1" thickBot="1">
      <c r="A25" s="69">
        <v>21</v>
      </c>
      <c r="B25" s="70" t="s">
        <v>83</v>
      </c>
      <c r="C25" s="69"/>
      <c r="D25" s="69">
        <v>5</v>
      </c>
      <c r="E25" s="69">
        <v>5</v>
      </c>
      <c r="F25" s="69">
        <v>5</v>
      </c>
      <c r="G25" s="69">
        <v>4</v>
      </c>
      <c r="H25" s="69">
        <v>5</v>
      </c>
      <c r="I25" s="58"/>
      <c r="J25" s="58"/>
      <c r="K25" s="55">
        <f t="shared" si="0"/>
        <v>0</v>
      </c>
      <c r="L25" s="55"/>
      <c r="M25" s="55"/>
      <c r="N25" s="55"/>
    </row>
    <row r="26" spans="1:14" ht="15.75" customHeight="1" thickBot="1">
      <c r="A26" s="72">
        <v>22</v>
      </c>
      <c r="B26" s="73" t="s">
        <v>85</v>
      </c>
      <c r="C26" s="72"/>
      <c r="D26" s="72">
        <v>5</v>
      </c>
      <c r="E26" s="72">
        <v>4</v>
      </c>
      <c r="F26" s="72">
        <v>5</v>
      </c>
      <c r="G26" s="72">
        <v>3</v>
      </c>
      <c r="H26" s="72">
        <v>4</v>
      </c>
      <c r="I26" s="58"/>
      <c r="J26" s="58"/>
      <c r="K26" s="55">
        <f t="shared" si="0"/>
        <v>0</v>
      </c>
      <c r="L26" s="55"/>
      <c r="M26" s="55"/>
      <c r="N26" s="55"/>
    </row>
    <row r="27" spans="1:14" ht="15.75" customHeight="1" thickBot="1">
      <c r="A27" s="72">
        <v>23</v>
      </c>
      <c r="B27" s="73" t="s">
        <v>84</v>
      </c>
      <c r="C27" s="72"/>
      <c r="D27" s="72">
        <v>5</v>
      </c>
      <c r="E27" s="72">
        <v>4</v>
      </c>
      <c r="F27" s="72">
        <v>5</v>
      </c>
      <c r="G27" s="72">
        <v>4</v>
      </c>
      <c r="H27" s="72">
        <v>3</v>
      </c>
      <c r="I27" s="58"/>
      <c r="J27" s="58"/>
      <c r="K27" s="55">
        <f t="shared" si="0"/>
        <v>8</v>
      </c>
      <c r="L27" s="55"/>
      <c r="M27" s="55">
        <v>8</v>
      </c>
      <c r="N27" s="55"/>
    </row>
    <row r="28" spans="1:14" ht="15.75" customHeight="1" thickBot="1">
      <c r="A28" s="58">
        <v>24</v>
      </c>
      <c r="B28" s="82" t="s">
        <v>86</v>
      </c>
      <c r="C28" s="58"/>
      <c r="D28" s="58">
        <v>4</v>
      </c>
      <c r="E28" s="58">
        <v>3</v>
      </c>
      <c r="F28" s="58">
        <v>3</v>
      </c>
      <c r="G28" s="58">
        <v>3</v>
      </c>
      <c r="H28" s="58">
        <v>3</v>
      </c>
      <c r="I28" s="58"/>
      <c r="J28" s="58"/>
      <c r="K28" s="55">
        <f t="shared" si="0"/>
        <v>8</v>
      </c>
      <c r="L28" s="55"/>
      <c r="M28" s="55">
        <v>8</v>
      </c>
      <c r="N28" s="55"/>
    </row>
    <row r="29" spans="1:14" ht="15.75" customHeight="1" thickBot="1">
      <c r="A29" s="58">
        <v>25</v>
      </c>
      <c r="B29" s="82" t="s">
        <v>87</v>
      </c>
      <c r="C29" s="58"/>
      <c r="D29" s="58">
        <v>3</v>
      </c>
      <c r="E29" s="58">
        <v>4</v>
      </c>
      <c r="F29" s="58">
        <v>4</v>
      </c>
      <c r="G29" s="58">
        <v>3</v>
      </c>
      <c r="H29" s="58">
        <v>3</v>
      </c>
      <c r="I29" s="58"/>
      <c r="J29" s="58"/>
      <c r="K29" s="55">
        <f t="shared" si="0"/>
        <v>8</v>
      </c>
      <c r="L29" s="55"/>
      <c r="M29" s="55">
        <v>8</v>
      </c>
      <c r="N29" s="55"/>
    </row>
    <row r="30" spans="1:16" ht="15.75" customHeight="1" thickBot="1">
      <c r="A30" s="127"/>
      <c r="B30" s="60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7"/>
      <c r="O30" s="176">
        <f>(5*N34+4*N35+3*N36+2*N37*N38)-(2*N5*A29)</f>
        <v>186</v>
      </c>
      <c r="P30" s="176"/>
    </row>
    <row r="31" spans="1:16" ht="15.75" customHeight="1" thickBot="1">
      <c r="A31" s="127"/>
      <c r="B31" s="6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7"/>
      <c r="O31" s="176">
        <f>3*N5*A29</f>
        <v>450</v>
      </c>
      <c r="P31" s="176"/>
    </row>
    <row r="32" spans="1:14" ht="15.75" customHeight="1" thickBot="1">
      <c r="A32" s="43" t="s">
        <v>29</v>
      </c>
      <c r="B32" s="59">
        <f>(N39-N38+N37)/N39</f>
        <v>0.9407407407407408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5.75" customHeight="1" thickBot="1">
      <c r="A33" s="43" t="s">
        <v>28</v>
      </c>
      <c r="B33" s="59">
        <f>O30/O31</f>
        <v>0.41333333333333333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5.75" customHeight="1" thickBot="1">
      <c r="A34" s="11"/>
      <c r="B34" s="13" t="s">
        <v>14</v>
      </c>
      <c r="C34" s="12">
        <f>COUNTIF(C5:C29,5)</f>
        <v>0</v>
      </c>
      <c r="D34" s="12">
        <f aca="true" t="shared" si="1" ref="D34:J34">COUNTIF(D5:D29,5)</f>
        <v>6</v>
      </c>
      <c r="E34" s="12">
        <f t="shared" si="1"/>
        <v>5</v>
      </c>
      <c r="F34" s="12">
        <f t="shared" si="1"/>
        <v>8</v>
      </c>
      <c r="G34" s="12">
        <f t="shared" si="1"/>
        <v>3</v>
      </c>
      <c r="H34" s="12">
        <f t="shared" si="1"/>
        <v>2</v>
      </c>
      <c r="I34" s="12">
        <f t="shared" si="1"/>
        <v>0</v>
      </c>
      <c r="J34" s="12">
        <f t="shared" si="1"/>
        <v>0</v>
      </c>
      <c r="K34" s="12"/>
      <c r="L34" s="12"/>
      <c r="M34" s="12"/>
      <c r="N34" s="44">
        <f>SUM(C34:J34)</f>
        <v>24</v>
      </c>
    </row>
    <row r="35" spans="1:14" ht="15.75" customHeight="1" thickBot="1">
      <c r="A35" s="11"/>
      <c r="B35" s="13" t="s">
        <v>15</v>
      </c>
      <c r="C35" s="12">
        <f>COUNTIF(C5:C29,4)</f>
        <v>7</v>
      </c>
      <c r="D35" s="12">
        <f aca="true" t="shared" si="2" ref="D35:J35">COUNTIF(D5:D29,4)</f>
        <v>13</v>
      </c>
      <c r="E35" s="12">
        <f t="shared" si="2"/>
        <v>13</v>
      </c>
      <c r="F35" s="12">
        <f t="shared" si="2"/>
        <v>11</v>
      </c>
      <c r="G35" s="12">
        <f t="shared" si="2"/>
        <v>8</v>
      </c>
      <c r="H35" s="12">
        <f t="shared" si="2"/>
        <v>5</v>
      </c>
      <c r="I35" s="12">
        <f t="shared" si="2"/>
        <v>0</v>
      </c>
      <c r="J35" s="12">
        <f t="shared" si="2"/>
        <v>0</v>
      </c>
      <c r="K35" s="12"/>
      <c r="L35" s="12"/>
      <c r="M35" s="12"/>
      <c r="N35" s="44">
        <f>SUM(C35:J35)</f>
        <v>57</v>
      </c>
    </row>
    <row r="36" spans="1:14" ht="15.75" customHeight="1" thickBot="1">
      <c r="A36" s="11"/>
      <c r="B36" s="13" t="s">
        <v>16</v>
      </c>
      <c r="C36" s="12">
        <f>COUNTIF(C5:C29,3)</f>
        <v>4</v>
      </c>
      <c r="D36" s="12">
        <f aca="true" t="shared" si="3" ref="D36:J36">COUNTIF(D5:D29,3)</f>
        <v>5</v>
      </c>
      <c r="E36" s="12">
        <f t="shared" si="3"/>
        <v>5</v>
      </c>
      <c r="F36" s="12">
        <f t="shared" si="3"/>
        <v>5</v>
      </c>
      <c r="G36" s="12">
        <f t="shared" si="3"/>
        <v>12</v>
      </c>
      <c r="H36" s="12">
        <f t="shared" si="3"/>
        <v>15</v>
      </c>
      <c r="I36" s="12">
        <f t="shared" si="3"/>
        <v>0</v>
      </c>
      <c r="J36" s="12">
        <f t="shared" si="3"/>
        <v>0</v>
      </c>
      <c r="K36" s="12"/>
      <c r="L36" s="12"/>
      <c r="M36" s="12"/>
      <c r="N36" s="44">
        <f>SUM(C36:J36)</f>
        <v>46</v>
      </c>
    </row>
    <row r="37" spans="1:14" ht="15.75" customHeight="1" thickBot="1">
      <c r="A37" s="11"/>
      <c r="B37" s="13" t="s">
        <v>17</v>
      </c>
      <c r="C37" s="12">
        <f aca="true" t="shared" si="4" ref="C37:J37">COUNTIF(C5:C31,2)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2"/>
      <c r="L37" s="12"/>
      <c r="M37" s="12"/>
      <c r="N37" s="44">
        <f>SUM(C37:J37)</f>
        <v>0</v>
      </c>
    </row>
    <row r="38" spans="1:14" ht="15.75" customHeight="1" thickBot="1">
      <c r="A38" s="11"/>
      <c r="B38" s="13" t="s">
        <v>21</v>
      </c>
      <c r="C38" s="12"/>
      <c r="D38" s="12">
        <v>1</v>
      </c>
      <c r="E38" s="12">
        <v>2</v>
      </c>
      <c r="F38" s="12">
        <v>1</v>
      </c>
      <c r="G38" s="12">
        <v>2</v>
      </c>
      <c r="H38" s="12">
        <v>2</v>
      </c>
      <c r="I38" s="12"/>
      <c r="J38" s="12"/>
      <c r="K38" s="12"/>
      <c r="L38" s="12"/>
      <c r="M38" s="12"/>
      <c r="N38" s="44">
        <f>SUM(C38:J38)</f>
        <v>8</v>
      </c>
    </row>
    <row r="39" spans="1:14" ht="15.75" customHeight="1" thickBot="1">
      <c r="A39" s="11"/>
      <c r="B39" s="13" t="s">
        <v>18</v>
      </c>
      <c r="C39" s="12">
        <f aca="true" t="shared" si="5" ref="C39:J39">SUM(C34:C38)</f>
        <v>11</v>
      </c>
      <c r="D39" s="12">
        <f t="shared" si="5"/>
        <v>25</v>
      </c>
      <c r="E39" s="12">
        <f t="shared" si="5"/>
        <v>25</v>
      </c>
      <c r="F39" s="12">
        <f t="shared" si="5"/>
        <v>25</v>
      </c>
      <c r="G39" s="12">
        <f t="shared" si="5"/>
        <v>25</v>
      </c>
      <c r="H39" s="12">
        <f t="shared" si="5"/>
        <v>24</v>
      </c>
      <c r="I39" s="12">
        <f t="shared" si="5"/>
        <v>0</v>
      </c>
      <c r="J39" s="12">
        <f t="shared" si="5"/>
        <v>0</v>
      </c>
      <c r="K39" s="42">
        <f>SUM(K5:K31)</f>
        <v>374</v>
      </c>
      <c r="L39" s="42">
        <f>SUM(L5:L31)</f>
        <v>50</v>
      </c>
      <c r="M39" s="42">
        <f>SUM(M5:M31)</f>
        <v>324</v>
      </c>
      <c r="N39" s="12">
        <f>SUM(N34:N38)</f>
        <v>135</v>
      </c>
    </row>
    <row r="41" spans="1:12" ht="45" customHeight="1">
      <c r="A41" s="61" t="s">
        <v>31</v>
      </c>
      <c r="B41" s="85">
        <f>(N6-K39)/N6</f>
        <v>0.8961111111111111</v>
      </c>
      <c r="F41" s="175" t="s">
        <v>88</v>
      </c>
      <c r="G41" s="175"/>
      <c r="H41" s="175"/>
      <c r="I41" s="175"/>
      <c r="J41" s="175"/>
      <c r="K41" s="175"/>
      <c r="L41" s="175"/>
    </row>
    <row r="42" spans="1:2" ht="41.25" customHeight="1">
      <c r="A42" s="61" t="s">
        <v>32</v>
      </c>
      <c r="B42" s="85">
        <f>M39/N6</f>
        <v>0.09</v>
      </c>
    </row>
  </sheetData>
  <sheetProtection/>
  <mergeCells count="15">
    <mergeCell ref="I2:I4"/>
    <mergeCell ref="H2:H4"/>
    <mergeCell ref="G2:G4"/>
    <mergeCell ref="F2:F4"/>
    <mergeCell ref="L2:M2"/>
    <mergeCell ref="K2:K4"/>
    <mergeCell ref="J2:J4"/>
    <mergeCell ref="F41:L41"/>
    <mergeCell ref="O30:P30"/>
    <mergeCell ref="O31:P31"/>
    <mergeCell ref="C1:J1"/>
    <mergeCell ref="K1:M1"/>
    <mergeCell ref="C2:C4"/>
    <mergeCell ref="D2:D4"/>
    <mergeCell ref="E2:E4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2013-04-08T07:26:51Z</cp:lastPrinted>
  <dcterms:created xsi:type="dcterms:W3CDTF">1996-10-08T23:32:33Z</dcterms:created>
  <dcterms:modified xsi:type="dcterms:W3CDTF">2013-04-08T07:39:59Z</dcterms:modified>
  <cp:category/>
  <cp:version/>
  <cp:contentType/>
  <cp:contentStatus/>
</cp:coreProperties>
</file>