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40" windowHeight="9615" activeTab="0"/>
  </bookViews>
  <sheets>
    <sheet name="ТМ-11" sheetId="1" r:id="rId1"/>
    <sheet name="ГЭМ-11" sheetId="2" r:id="rId2"/>
    <sheet name="Г-11" sheetId="3" r:id="rId3"/>
    <sheet name="Г-11У" sheetId="4" r:id="rId4"/>
    <sheet name="МЦМ-11" sheetId="5" r:id="rId5"/>
    <sheet name="Г-12У" sheetId="6" r:id="rId6"/>
  </sheets>
  <definedNames>
    <definedName name="_xlnm.Print_Area" localSheetId="2">'Г-11'!$A$1:$O$46</definedName>
    <definedName name="_xlnm.Print_Area" localSheetId="3">'Г-11У'!$A$1:$O$41</definedName>
    <definedName name="_xlnm.Print_Area" localSheetId="5">'Г-12У'!$A$1:$T$38</definedName>
    <definedName name="_xlnm.Print_Area" localSheetId="0">'ТМ-11'!$A$1:$T$42</definedName>
  </definedNames>
  <calcPr fullCalcOnLoad="1"/>
</workbook>
</file>

<file path=xl/sharedStrings.xml><?xml version="1.0" encoding="utf-8"?>
<sst xmlns="http://schemas.openxmlformats.org/spreadsheetml/2006/main" count="390" uniqueCount="229">
  <si>
    <t>№</t>
  </si>
  <si>
    <t>п/п</t>
  </si>
  <si>
    <t>Фамилия,</t>
  </si>
  <si>
    <t>имя, отчество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</si>
  <si>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</si>
  <si>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</si>
  <si>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</si>
  <si>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</si>
  <si>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</si>
  <si>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</si>
  <si>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</si>
  <si>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</si>
  <si>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</si>
  <si>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</si>
  <si>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Воронкова Г С</t>
  </si>
  <si>
    <t>Галимов Д Н</t>
  </si>
  <si>
    <t>Гаун А Н</t>
  </si>
  <si>
    <t>Гилёва А А</t>
  </si>
  <si>
    <t>Гилёва А И</t>
  </si>
  <si>
    <t>Горюнов А А</t>
  </si>
  <si>
    <t>Гребешкова И А</t>
  </si>
  <si>
    <t>Гречкина К С</t>
  </si>
  <si>
    <t>Евдокименко Р В</t>
  </si>
  <si>
    <t>Ерёмин А А</t>
  </si>
  <si>
    <t>Иванов Е В</t>
  </si>
  <si>
    <t>Ислан Ж</t>
  </si>
  <si>
    <t>Каменева Т В</t>
  </si>
  <si>
    <t>Коротин С Д</t>
  </si>
  <si>
    <t>Кузнецова А С</t>
  </si>
  <si>
    <t>Кумейко О И</t>
  </si>
  <si>
    <t>Лұқбек Б Б</t>
  </si>
  <si>
    <t>Купряжкина С В</t>
  </si>
  <si>
    <t>Меньшиков В Н</t>
  </si>
  <si>
    <t>Нарожнова А А</t>
  </si>
  <si>
    <t>Пугаева А А</t>
  </si>
  <si>
    <t>Слонова К А</t>
  </si>
  <si>
    <t>Татьянкина А Ю</t>
  </si>
  <si>
    <t>Филиппов Н А</t>
  </si>
  <si>
    <t>Цыркова В В</t>
  </si>
  <si>
    <t>Шейкина А Ю</t>
  </si>
  <si>
    <t>«5»</t>
  </si>
  <si>
    <t>«4»</t>
  </si>
  <si>
    <t>«3»</t>
  </si>
  <si>
    <t>«2»</t>
  </si>
  <si>
    <t>Итого</t>
  </si>
  <si>
    <t>Султангазинов А</t>
  </si>
  <si>
    <t>Адилбеков А Е</t>
  </si>
  <si>
    <t>Антропов А В</t>
  </si>
  <si>
    <t>Аскерханов Ж Б</t>
  </si>
  <si>
    <t>Белашов М М</t>
  </si>
  <si>
    <t>Воленко С А</t>
  </si>
  <si>
    <t>Гаврилов В О</t>
  </si>
  <si>
    <t>Гончаров И С</t>
  </si>
  <si>
    <t xml:space="preserve">Гостевских В А  </t>
  </si>
  <si>
    <t>Деменков А Н</t>
  </si>
  <si>
    <t>Дымочка Д Д</t>
  </si>
  <si>
    <t>Коломин С И</t>
  </si>
  <si>
    <t>Куликовский И В</t>
  </si>
  <si>
    <t>Левин М В</t>
  </si>
  <si>
    <t>Марков И В</t>
  </si>
  <si>
    <t>Маслов Д А</t>
  </si>
  <si>
    <t>Мирошниченко Д Е</t>
  </si>
  <si>
    <t xml:space="preserve">Мистяшов Н А  </t>
  </si>
  <si>
    <t>Новиков К Н</t>
  </si>
  <si>
    <t>Печатнов А С</t>
  </si>
  <si>
    <t>Бахытканов М Б</t>
  </si>
  <si>
    <t>Белкин И Н</t>
  </si>
  <si>
    <t>Булатов И С</t>
  </si>
  <si>
    <t>Владимиров В А</t>
  </si>
  <si>
    <t>Григоренко А А</t>
  </si>
  <si>
    <t>Драченин А С</t>
  </si>
  <si>
    <t>Дубовицкий Д В</t>
  </si>
  <si>
    <t>Ибрагимов ГШ</t>
  </si>
  <si>
    <t>Кабаев Т К</t>
  </si>
  <si>
    <t>Козлов А Н</t>
  </si>
  <si>
    <t>Колмакова Д В</t>
  </si>
  <si>
    <t>Краснобаев А А</t>
  </si>
  <si>
    <t>Нагайцев К И</t>
  </si>
  <si>
    <t>Никитин Д Б</t>
  </si>
  <si>
    <t>Поваренко С А</t>
  </si>
  <si>
    <t>Противень С А</t>
  </si>
  <si>
    <t>Сафрайдер Д С</t>
  </si>
  <si>
    <t>Середа А А</t>
  </si>
  <si>
    <t>Степанов Р Е</t>
  </si>
  <si>
    <t>Федотов А А</t>
  </si>
  <si>
    <t>Цырыпкин О Н</t>
  </si>
  <si>
    <t>Азымбаев Р Е</t>
  </si>
  <si>
    <t>Ануарбеков Ш К</t>
  </si>
  <si>
    <t xml:space="preserve">Анфилофьев И </t>
  </si>
  <si>
    <t>Бондарев А Г</t>
  </si>
  <si>
    <t>Дворникова А С</t>
  </si>
  <si>
    <t>Егорова А С</t>
  </si>
  <si>
    <t>Жабаев Н А</t>
  </si>
  <si>
    <t>Клыкова В Д</t>
  </si>
  <si>
    <t>Кокорин Е И</t>
  </si>
  <si>
    <t xml:space="preserve">Кудрявова Д Н </t>
  </si>
  <si>
    <t xml:space="preserve">Леонтьев Т Е </t>
  </si>
  <si>
    <t>Микульских А С</t>
  </si>
  <si>
    <t>Мұхтаров Ә С</t>
  </si>
  <si>
    <t>Муфтиев Ш Қ</t>
  </si>
  <si>
    <t>Надеждин И Ю</t>
  </si>
  <si>
    <t>Нурайканов Е А</t>
  </si>
  <si>
    <t>Овечкина В К</t>
  </si>
  <si>
    <t>Оралханов Д Ш</t>
  </si>
  <si>
    <t>Петухова В В</t>
  </si>
  <si>
    <t>Примак Н А</t>
  </si>
  <si>
    <t>Пшембаев Н Қ</t>
  </si>
  <si>
    <t>Семенова И Д</t>
  </si>
  <si>
    <t>Сухоруков А А</t>
  </si>
  <si>
    <t>Тлеужанова А Е</t>
  </si>
  <si>
    <t>Федорченко Н В</t>
  </si>
  <si>
    <t xml:space="preserve">Бекчанова А О </t>
  </si>
  <si>
    <t>Кайманаков И А</t>
  </si>
  <si>
    <t>Ларицкая К Р</t>
  </si>
  <si>
    <t>Тедеев В А</t>
  </si>
  <si>
    <t>Фатькин В А</t>
  </si>
  <si>
    <t>н/а</t>
  </si>
  <si>
    <t>Примечание</t>
  </si>
  <si>
    <t>Фамилия, имя, отчество</t>
  </si>
  <si>
    <t>уваж</t>
  </si>
  <si>
    <t>без уваж</t>
  </si>
  <si>
    <t>кач знаний</t>
  </si>
  <si>
    <t>ИТОГО:</t>
  </si>
  <si>
    <t>Н/А</t>
  </si>
  <si>
    <t>Полтаранин М.</t>
  </si>
  <si>
    <t>Сергиенко А.</t>
  </si>
  <si>
    <t>КЗ</t>
  </si>
  <si>
    <t>УСП</t>
  </si>
  <si>
    <t xml:space="preserve">УСП </t>
  </si>
  <si>
    <t>% посещ</t>
  </si>
  <si>
    <t>% прогула</t>
  </si>
  <si>
    <t>У</t>
  </si>
  <si>
    <t>К</t>
  </si>
  <si>
    <t>хорошисты</t>
  </si>
  <si>
    <t>резерв</t>
  </si>
  <si>
    <t>кол-во уроков</t>
  </si>
  <si>
    <t>человеко-часы</t>
  </si>
  <si>
    <t xml:space="preserve">Боровикова Анна </t>
  </si>
  <si>
    <t>Гондарев Сергей</t>
  </si>
  <si>
    <t xml:space="preserve">Гречкин Илья </t>
  </si>
  <si>
    <t xml:space="preserve">Дорошенко Михаил </t>
  </si>
  <si>
    <t>Дунаева Виктория</t>
  </si>
  <si>
    <t xml:space="preserve">Ермешкенов Талгат </t>
  </si>
  <si>
    <t>Иванов Артем</t>
  </si>
  <si>
    <t xml:space="preserve">Қанатбеков Жарас </t>
  </si>
  <si>
    <t xml:space="preserve">Козлов Егор </t>
  </si>
  <si>
    <t>Кононенко Анастасия</t>
  </si>
  <si>
    <t>ГЭМ-11</t>
  </si>
  <si>
    <t>Рыжков И.Б.</t>
  </si>
  <si>
    <t>Стриженков Ф.А.</t>
  </si>
  <si>
    <t>Цыганков А.В.</t>
  </si>
  <si>
    <t>Черников П.С.</t>
  </si>
  <si>
    <t>Шилов Ю.М.</t>
  </si>
  <si>
    <t>Г-11</t>
  </si>
  <si>
    <t>Г - 11 У</t>
  </si>
  <si>
    <t xml:space="preserve">Шумихина Анастасия </t>
  </si>
  <si>
    <t xml:space="preserve">Чернова Анна </t>
  </si>
  <si>
    <t xml:space="preserve">Фоминых Екатерина </t>
  </si>
  <si>
    <t xml:space="preserve">Федорова Валентина      </t>
  </si>
  <si>
    <t>Лысоконь Никита</t>
  </si>
  <si>
    <t xml:space="preserve">Маликов Никита </t>
  </si>
  <si>
    <t>Постоева Ольга</t>
  </si>
  <si>
    <t xml:space="preserve">Сабиғазин Жасұлан </t>
  </si>
  <si>
    <t xml:space="preserve">Светочев Дмитрий       </t>
  </si>
  <si>
    <t xml:space="preserve">Серова Яна </t>
  </si>
  <si>
    <t xml:space="preserve">Степанова Анастасия </t>
  </si>
  <si>
    <t xml:space="preserve">Суптильная Анна </t>
  </si>
  <si>
    <t xml:space="preserve">Тілепалды Бошай </t>
  </si>
  <si>
    <t xml:space="preserve">Ткачева Кристина </t>
  </si>
  <si>
    <t>Игинов Д.Ж.</t>
  </si>
  <si>
    <t xml:space="preserve"> ТМ-11</t>
  </si>
  <si>
    <t>Зюзина С.О.</t>
  </si>
  <si>
    <t>Нуркешева А. С.</t>
  </si>
  <si>
    <t>Третьякова Е.И.</t>
  </si>
  <si>
    <t>Юрченко В.В.</t>
  </si>
  <si>
    <t>Саванец А.В.</t>
  </si>
  <si>
    <t xml:space="preserve"> МЦМ-11</t>
  </si>
  <si>
    <t>Передерьев С.С.</t>
  </si>
  <si>
    <t>Слонов В.Е.</t>
  </si>
  <si>
    <t>физ-ра</t>
  </si>
  <si>
    <t>осв</t>
  </si>
  <si>
    <t>зач</t>
  </si>
  <si>
    <t>отл</t>
  </si>
  <si>
    <t>хор</t>
  </si>
  <si>
    <t>% пос</t>
  </si>
  <si>
    <t>% пр</t>
  </si>
  <si>
    <t>рез</t>
  </si>
  <si>
    <t xml:space="preserve">имя, </t>
  </si>
  <si>
    <t>отчество</t>
  </si>
  <si>
    <t>электротех</t>
  </si>
  <si>
    <t>гор маш</t>
  </si>
  <si>
    <t>каз язык</t>
  </si>
  <si>
    <t>экономика</t>
  </si>
  <si>
    <t>электротехн</t>
  </si>
  <si>
    <t>Веселов Дмитрий</t>
  </si>
  <si>
    <t xml:space="preserve">Довгалев Анатолий </t>
  </si>
  <si>
    <t xml:space="preserve">Жұмақанов Ерасыл </t>
  </si>
  <si>
    <t xml:space="preserve">Запускалов Роман </t>
  </si>
  <si>
    <t xml:space="preserve">Земцов Алексей </t>
  </si>
  <si>
    <t xml:space="preserve">Иванов Владимир </t>
  </si>
  <si>
    <t xml:space="preserve">Кадиров Азамат </t>
  </si>
  <si>
    <t xml:space="preserve">Кудайбергенов Кенжеқан </t>
  </si>
  <si>
    <t xml:space="preserve">Макаров Александр </t>
  </si>
  <si>
    <t>Матюшкин Константин</t>
  </si>
  <si>
    <t xml:space="preserve">Межецкий Сергей </t>
  </si>
  <si>
    <t>Палкина Анастасия</t>
  </si>
  <si>
    <t xml:space="preserve">Передерьев Валерий </t>
  </si>
  <si>
    <t xml:space="preserve">Сабирова София </t>
  </si>
  <si>
    <t xml:space="preserve">Семенова Алена </t>
  </si>
  <si>
    <t xml:space="preserve">Сапиолда Жандос </t>
  </si>
  <si>
    <t xml:space="preserve">Тауданбеков Мерхат </t>
  </si>
  <si>
    <t xml:space="preserve">Тулинцев Олег </t>
  </si>
  <si>
    <t xml:space="preserve">Чамов Олег </t>
  </si>
  <si>
    <t xml:space="preserve">Швецов Иван </t>
  </si>
  <si>
    <t xml:space="preserve"> Г-12У</t>
  </si>
  <si>
    <t>черчение</t>
  </si>
  <si>
    <t>кач зн</t>
  </si>
  <si>
    <t>Доронин М.</t>
  </si>
  <si>
    <t>Булгаков А.</t>
  </si>
  <si>
    <t>обраб матер</t>
  </si>
  <si>
    <t>металлор</t>
  </si>
  <si>
    <t>тех мех</t>
  </si>
  <si>
    <t>пр англ яз</t>
  </si>
  <si>
    <t xml:space="preserve"> каз яз</t>
  </si>
  <si>
    <t>информат</t>
  </si>
  <si>
    <t>англ язык</t>
  </si>
  <si>
    <t>информатика</t>
  </si>
  <si>
    <t>осн геодез</t>
  </si>
  <si>
    <t>горная мех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</si>
</sst>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8"/>
      <name val="Arial"/>
      <family val="2"/>
    </font>
    <font>
      <b/>
      <sz val="26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NumberFormat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3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6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5" borderId="0" xfId="0" applyFont="1" applyFill="1" applyAlignment="1">
      <alignment/>
    </xf>
    <xf numFmtId="0" fontId="5" fillId="34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8" borderId="13" xfId="0" applyFont="1" applyFill="1" applyBorder="1" applyAlignment="1">
      <alignment vertical="top" wrapText="1"/>
    </xf>
    <xf numFmtId="0" fontId="0" fillId="38" borderId="16" xfId="0" applyFill="1" applyBorder="1" applyAlignment="1">
      <alignment wrapText="1"/>
    </xf>
    <xf numFmtId="0" fontId="2" fillId="39" borderId="13" xfId="0" applyFont="1" applyFill="1" applyBorder="1" applyAlignment="1">
      <alignment vertical="top" wrapText="1"/>
    </xf>
    <xf numFmtId="0" fontId="2" fillId="39" borderId="15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39" borderId="16" xfId="0" applyFill="1" applyBorder="1" applyAlignment="1">
      <alignment/>
    </xf>
    <xf numFmtId="0" fontId="2" fillId="15" borderId="13" xfId="0" applyFont="1" applyFill="1" applyBorder="1" applyAlignment="1">
      <alignment vertical="top" wrapText="1"/>
    </xf>
    <xf numFmtId="0" fontId="5" fillId="15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16" xfId="0" applyFont="1" applyFill="1" applyBorder="1" applyAlignment="1">
      <alignment/>
    </xf>
    <xf numFmtId="0" fontId="2" fillId="42" borderId="13" xfId="0" applyFont="1" applyFill="1" applyBorder="1" applyAlignment="1">
      <alignment vertical="top" wrapText="1"/>
    </xf>
    <xf numFmtId="0" fontId="2" fillId="41" borderId="13" xfId="0" applyFont="1" applyFill="1" applyBorder="1" applyAlignment="1">
      <alignment vertical="top" wrapText="1"/>
    </xf>
    <xf numFmtId="0" fontId="0" fillId="9" borderId="0" xfId="0" applyFill="1" applyAlignment="1">
      <alignment/>
    </xf>
    <xf numFmtId="0" fontId="2" fillId="41" borderId="12" xfId="0" applyFont="1" applyFill="1" applyBorder="1" applyAlignment="1">
      <alignment vertical="top" wrapText="1"/>
    </xf>
    <xf numFmtId="0" fontId="2" fillId="41" borderId="17" xfId="0" applyFont="1" applyFill="1" applyBorder="1" applyAlignment="1">
      <alignment vertical="top" wrapText="1"/>
    </xf>
    <xf numFmtId="0" fontId="2" fillId="41" borderId="16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41" borderId="0" xfId="0" applyFill="1" applyAlignment="1">
      <alignment/>
    </xf>
    <xf numFmtId="0" fontId="0" fillId="41" borderId="16" xfId="0" applyFill="1" applyBorder="1" applyAlignment="1">
      <alignment/>
    </xf>
    <xf numFmtId="0" fontId="2" fillId="41" borderId="13" xfId="0" applyFont="1" applyFill="1" applyBorder="1" applyAlignment="1">
      <alignment wrapText="1"/>
    </xf>
    <xf numFmtId="0" fontId="2" fillId="41" borderId="15" xfId="0" applyFont="1" applyFill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9" borderId="13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42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4" borderId="20" xfId="0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8" borderId="15" xfId="0" applyFont="1" applyFill="1" applyBorder="1" applyAlignment="1">
      <alignment vertical="top" wrapText="1"/>
    </xf>
    <xf numFmtId="0" fontId="2" fillId="9" borderId="15" xfId="0" applyFont="1" applyFill="1" applyBorder="1" applyAlignment="1">
      <alignment vertical="top" wrapText="1"/>
    </xf>
    <xf numFmtId="0" fontId="0" fillId="38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/>
    </xf>
    <xf numFmtId="0" fontId="0" fillId="0" borderId="16" xfId="0" applyBorder="1" applyAlignment="1">
      <alignment horizontal="left"/>
    </xf>
    <xf numFmtId="0" fontId="0" fillId="9" borderId="16" xfId="0" applyFill="1" applyBorder="1" applyAlignment="1">
      <alignment/>
    </xf>
    <xf numFmtId="0" fontId="0" fillId="41" borderId="0" xfId="0" applyFill="1" applyBorder="1" applyAlignment="1">
      <alignment horizontal="center"/>
    </xf>
    <xf numFmtId="0" fontId="0" fillId="38" borderId="16" xfId="0" applyFont="1" applyFill="1" applyBorder="1" applyAlignment="1">
      <alignment wrapText="1"/>
    </xf>
    <xf numFmtId="0" fontId="2" fillId="41" borderId="15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2" fillId="10" borderId="16" xfId="0" applyFont="1" applyFill="1" applyBorder="1" applyAlignment="1">
      <alignment vertical="top" wrapText="1"/>
    </xf>
    <xf numFmtId="0" fontId="2" fillId="42" borderId="15" xfId="0" applyFont="1" applyFill="1" applyBorder="1" applyAlignment="1">
      <alignment vertical="top" wrapText="1"/>
    </xf>
    <xf numFmtId="0" fontId="2" fillId="42" borderId="13" xfId="0" applyFont="1" applyFill="1" applyBorder="1" applyAlignment="1">
      <alignment wrapText="1"/>
    </xf>
    <xf numFmtId="0" fontId="2" fillId="42" borderId="15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2" fillId="8" borderId="15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9" borderId="16" xfId="0" applyFont="1" applyFill="1" applyBorder="1" applyAlignment="1">
      <alignment vertical="top" wrapText="1"/>
    </xf>
    <xf numFmtId="0" fontId="2" fillId="9" borderId="23" xfId="0" applyFont="1" applyFill="1" applyBorder="1" applyAlignment="1">
      <alignment vertical="top" wrapText="1"/>
    </xf>
    <xf numFmtId="0" fontId="2" fillId="41" borderId="22" xfId="0" applyFont="1" applyFill="1" applyBorder="1" applyAlignment="1">
      <alignment vertical="top" wrapText="1"/>
    </xf>
    <xf numFmtId="0" fontId="2" fillId="42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0" fillId="15" borderId="16" xfId="0" applyFill="1" applyBorder="1" applyAlignment="1">
      <alignment/>
    </xf>
    <xf numFmtId="0" fontId="0" fillId="43" borderId="16" xfId="0" applyFill="1" applyBorder="1" applyAlignment="1">
      <alignment/>
    </xf>
    <xf numFmtId="0" fontId="0" fillId="10" borderId="16" xfId="0" applyFill="1" applyBorder="1" applyAlignment="1">
      <alignment horizontal="right"/>
    </xf>
    <xf numFmtId="0" fontId="2" fillId="41" borderId="16" xfId="0" applyFont="1" applyFill="1" applyBorder="1" applyAlignment="1">
      <alignment/>
    </xf>
    <xf numFmtId="9" fontId="13" fillId="38" borderId="16" xfId="0" applyNumberFormat="1" applyFont="1" applyFill="1" applyBorder="1" applyAlignment="1">
      <alignment/>
    </xf>
    <xf numFmtId="0" fontId="11" fillId="41" borderId="16" xfId="0" applyFont="1" applyFill="1" applyBorder="1" applyAlignment="1">
      <alignment wrapText="1"/>
    </xf>
    <xf numFmtId="0" fontId="7" fillId="9" borderId="16" xfId="0" applyFont="1" applyFill="1" applyBorder="1" applyAlignment="1">
      <alignment vertical="top" wrapText="1"/>
    </xf>
    <xf numFmtId="0" fontId="61" fillId="41" borderId="16" xfId="0" applyFont="1" applyFill="1" applyBorder="1" applyAlignment="1">
      <alignment vertical="top" wrapText="1"/>
    </xf>
    <xf numFmtId="0" fontId="1" fillId="41" borderId="16" xfId="0" applyFont="1" applyFill="1" applyBorder="1" applyAlignment="1">
      <alignment wrapText="1"/>
    </xf>
    <xf numFmtId="0" fontId="2" fillId="35" borderId="16" xfId="0" applyFont="1" applyFill="1" applyBorder="1" applyAlignment="1">
      <alignment vertical="top" wrapText="1"/>
    </xf>
    <xf numFmtId="9" fontId="12" fillId="35" borderId="16" xfId="0" applyNumberFormat="1" applyFont="1" applyFill="1" applyBorder="1" applyAlignment="1">
      <alignment horizontal="center" vertical="top" wrapText="1"/>
    </xf>
    <xf numFmtId="9" fontId="12" fillId="33" borderId="16" xfId="0" applyNumberFormat="1" applyFont="1" applyFill="1" applyBorder="1" applyAlignment="1">
      <alignment horizontal="center" vertical="top" wrapText="1"/>
    </xf>
    <xf numFmtId="9" fontId="15" fillId="35" borderId="13" xfId="0" applyNumberFormat="1" applyFont="1" applyFill="1" applyBorder="1" applyAlignment="1">
      <alignment horizontal="center" vertical="top" wrapText="1"/>
    </xf>
    <xf numFmtId="9" fontId="15" fillId="33" borderId="13" xfId="0" applyNumberFormat="1" applyFont="1" applyFill="1" applyBorder="1" applyAlignment="1">
      <alignment horizontal="center" vertical="top" wrapText="1"/>
    </xf>
    <xf numFmtId="9" fontId="16" fillId="38" borderId="16" xfId="0" applyNumberFormat="1" applyFont="1" applyFill="1" applyBorder="1" applyAlignment="1">
      <alignment/>
    </xf>
    <xf numFmtId="0" fontId="2" fillId="44" borderId="15" xfId="0" applyFont="1" applyFill="1" applyBorder="1" applyAlignment="1">
      <alignment vertical="top" wrapText="1"/>
    </xf>
    <xf numFmtId="0" fontId="2" fillId="44" borderId="13" xfId="0" applyFont="1" applyFill="1" applyBorder="1" applyAlignment="1">
      <alignment vertical="top" wrapText="1"/>
    </xf>
    <xf numFmtId="0" fontId="2" fillId="44" borderId="13" xfId="0" applyFont="1" applyFill="1" applyBorder="1" applyAlignment="1">
      <alignment wrapText="1"/>
    </xf>
    <xf numFmtId="0" fontId="2" fillId="8" borderId="16" xfId="0" applyFont="1" applyFill="1" applyBorder="1" applyAlignment="1">
      <alignment/>
    </xf>
    <xf numFmtId="0" fontId="2" fillId="0" borderId="20" xfId="0" applyFont="1" applyBorder="1" applyAlignment="1">
      <alignment vertical="top" wrapText="1"/>
    </xf>
    <xf numFmtId="0" fontId="61" fillId="9" borderId="16" xfId="0" applyFont="1" applyFill="1" applyBorder="1" applyAlignment="1">
      <alignment vertical="top" wrapText="1"/>
    </xf>
    <xf numFmtId="0" fontId="1" fillId="0" borderId="22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41" borderId="16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2" fillId="44" borderId="16" xfId="0" applyFont="1" applyFill="1" applyBorder="1" applyAlignment="1">
      <alignment vertical="top" wrapText="1"/>
    </xf>
    <xf numFmtId="0" fontId="2" fillId="44" borderId="16" xfId="0" applyFont="1" applyFill="1" applyBorder="1" applyAlignment="1">
      <alignment wrapText="1"/>
    </xf>
    <xf numFmtId="0" fontId="2" fillId="41" borderId="23" xfId="0" applyFont="1" applyFill="1" applyBorder="1" applyAlignment="1">
      <alignment vertical="top" wrapText="1"/>
    </xf>
    <xf numFmtId="0" fontId="2" fillId="8" borderId="23" xfId="0" applyFont="1" applyFill="1" applyBorder="1" applyAlignment="1">
      <alignment vertical="top" wrapText="1"/>
    </xf>
    <xf numFmtId="0" fontId="2" fillId="44" borderId="23" xfId="0" applyFont="1" applyFill="1" applyBorder="1" applyAlignment="1">
      <alignment vertical="top" wrapText="1"/>
    </xf>
    <xf numFmtId="0" fontId="2" fillId="41" borderId="20" xfId="0" applyFont="1" applyFill="1" applyBorder="1" applyAlignment="1">
      <alignment vertical="top" wrapText="1"/>
    </xf>
    <xf numFmtId="0" fontId="2" fillId="9" borderId="20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44" borderId="16" xfId="0" applyFill="1" applyBorder="1" applyAlignment="1">
      <alignment/>
    </xf>
    <xf numFmtId="0" fontId="0" fillId="43" borderId="20" xfId="0" applyFill="1" applyBorder="1" applyAlignment="1">
      <alignment/>
    </xf>
    <xf numFmtId="0" fontId="0" fillId="15" borderId="20" xfId="0" applyFill="1" applyBorder="1" applyAlignment="1">
      <alignment/>
    </xf>
    <xf numFmtId="0" fontId="0" fillId="44" borderId="20" xfId="0" applyFill="1" applyBorder="1" applyAlignment="1">
      <alignment/>
    </xf>
    <xf numFmtId="0" fontId="2" fillId="15" borderId="16" xfId="0" applyFont="1" applyFill="1" applyBorder="1" applyAlignment="1">
      <alignment vertical="top" wrapText="1"/>
    </xf>
    <xf numFmtId="0" fontId="5" fillId="0" borderId="16" xfId="0" applyFont="1" applyBorder="1" applyAlignment="1">
      <alignment/>
    </xf>
    <xf numFmtId="9" fontId="17" fillId="38" borderId="16" xfId="0" applyNumberFormat="1" applyFont="1" applyFill="1" applyBorder="1" applyAlignment="1">
      <alignment/>
    </xf>
    <xf numFmtId="9" fontId="6" fillId="37" borderId="13" xfId="0" applyNumberFormat="1" applyFont="1" applyFill="1" applyBorder="1" applyAlignment="1">
      <alignment horizontal="center" vertical="top" wrapText="1"/>
    </xf>
    <xf numFmtId="0" fontId="19" fillId="41" borderId="16" xfId="0" applyFont="1" applyFill="1" applyBorder="1" applyAlignment="1">
      <alignment wrapText="1"/>
    </xf>
    <xf numFmtId="0" fontId="19" fillId="8" borderId="16" xfId="0" applyFont="1" applyFill="1" applyBorder="1" applyAlignment="1">
      <alignment wrapText="1"/>
    </xf>
    <xf numFmtId="0" fontId="19" fillId="9" borderId="16" xfId="0" applyFont="1" applyFill="1" applyBorder="1" applyAlignment="1">
      <alignment wrapText="1"/>
    </xf>
    <xf numFmtId="0" fontId="19" fillId="10" borderId="16" xfId="0" applyFont="1" applyFill="1" applyBorder="1" applyAlignment="1">
      <alignment wrapText="1"/>
    </xf>
    <xf numFmtId="0" fontId="62" fillId="41" borderId="16" xfId="0" applyFont="1" applyFill="1" applyBorder="1" applyAlignment="1">
      <alignment vertical="top" wrapText="1"/>
    </xf>
    <xf numFmtId="0" fontId="19" fillId="44" borderId="16" xfId="0" applyFont="1" applyFill="1" applyBorder="1" applyAlignment="1">
      <alignment wrapText="1"/>
    </xf>
    <xf numFmtId="0" fontId="63" fillId="41" borderId="16" xfId="0" applyFont="1" applyFill="1" applyBorder="1" applyAlignment="1">
      <alignment vertical="top" wrapText="1"/>
    </xf>
    <xf numFmtId="0" fontId="2" fillId="9" borderId="13" xfId="0" applyFont="1" applyFill="1" applyBorder="1" applyAlignment="1">
      <alignment wrapText="1"/>
    </xf>
    <xf numFmtId="0" fontId="0" fillId="44" borderId="16" xfId="0" applyFont="1" applyFill="1" applyBorder="1" applyAlignment="1">
      <alignment/>
    </xf>
    <xf numFmtId="0" fontId="2" fillId="41" borderId="11" xfId="0" applyFont="1" applyFill="1" applyBorder="1" applyAlignment="1">
      <alignment vertical="top" wrapText="1"/>
    </xf>
    <xf numFmtId="0" fontId="2" fillId="41" borderId="12" xfId="0" applyFont="1" applyFill="1" applyBorder="1" applyAlignment="1">
      <alignment wrapText="1"/>
    </xf>
    <xf numFmtId="9" fontId="18" fillId="39" borderId="13" xfId="0" applyNumberFormat="1" applyFont="1" applyFill="1" applyBorder="1" applyAlignment="1">
      <alignment horizontal="center" wrapText="1"/>
    </xf>
    <xf numFmtId="9" fontId="18" fillId="39" borderId="1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9" fontId="20" fillId="38" borderId="16" xfId="0" applyNumberFormat="1" applyFont="1" applyFill="1" applyBorder="1" applyAlignment="1">
      <alignment/>
    </xf>
    <xf numFmtId="9" fontId="15" fillId="36" borderId="13" xfId="0" applyNumberFormat="1" applyFont="1" applyFill="1" applyBorder="1" applyAlignment="1">
      <alignment horizontal="center" vertical="top" wrapText="1"/>
    </xf>
    <xf numFmtId="0" fontId="5" fillId="44" borderId="0" xfId="0" applyFont="1" applyFill="1" applyBorder="1" applyAlignment="1">
      <alignment/>
    </xf>
    <xf numFmtId="9" fontId="18" fillId="35" borderId="13" xfId="0" applyNumberFormat="1" applyFont="1" applyFill="1" applyBorder="1" applyAlignment="1">
      <alignment horizontal="center" vertical="top" wrapText="1"/>
    </xf>
    <xf numFmtId="9" fontId="18" fillId="33" borderId="13" xfId="0" applyNumberFormat="1" applyFont="1" applyFill="1" applyBorder="1" applyAlignment="1">
      <alignment horizontal="center" vertical="top" wrapText="1"/>
    </xf>
    <xf numFmtId="0" fontId="0" fillId="15" borderId="16" xfId="0" applyFill="1" applyBorder="1" applyAlignment="1">
      <alignment horizontal="right"/>
    </xf>
    <xf numFmtId="0" fontId="0" fillId="43" borderId="16" xfId="0" applyFill="1" applyBorder="1" applyAlignment="1">
      <alignment horizontal="right"/>
    </xf>
    <xf numFmtId="0" fontId="2" fillId="0" borderId="16" xfId="0" applyFont="1" applyBorder="1" applyAlignment="1">
      <alignment vertical="top" textRotation="90" wrapText="1"/>
    </xf>
    <xf numFmtId="0" fontId="2" fillId="0" borderId="1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top" textRotation="90" wrapText="1"/>
    </xf>
    <xf numFmtId="0" fontId="3" fillId="0" borderId="1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vertical="top" textRotation="90" wrapText="1"/>
    </xf>
    <xf numFmtId="0" fontId="2" fillId="0" borderId="11" xfId="0" applyFont="1" applyBorder="1" applyAlignment="1">
      <alignment vertical="top" textRotation="90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vertical="top" textRotation="90" wrapText="1"/>
    </xf>
    <xf numFmtId="0" fontId="3" fillId="0" borderId="14" xfId="0" applyFont="1" applyBorder="1" applyAlignment="1">
      <alignment vertical="top" textRotation="90" wrapText="1"/>
    </xf>
    <xf numFmtId="0" fontId="3" fillId="0" borderId="12" xfId="0" applyFont="1" applyBorder="1" applyAlignment="1">
      <alignment vertical="top" textRotation="90" wrapText="1"/>
    </xf>
    <xf numFmtId="0" fontId="3" fillId="0" borderId="13" xfId="0" applyFont="1" applyBorder="1" applyAlignment="1">
      <alignment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5" xfId="0" applyFont="1" applyBorder="1" applyAlignment="1">
      <alignment horizontal="center" vertical="top" textRotation="90" wrapText="1"/>
    </xf>
    <xf numFmtId="0" fontId="10" fillId="9" borderId="16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5" zoomScaleNormal="85" zoomScaleSheetLayoutView="115" workbookViewId="0" topLeftCell="A1">
      <selection activeCell="P3" sqref="P3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8" width="4.7109375" style="0" customWidth="1"/>
    <col min="9" max="9" width="6.7109375" style="0" customWidth="1"/>
    <col min="10" max="10" width="6.8515625" style="0" customWidth="1"/>
    <col min="11" max="11" width="6.7109375" style="0" customWidth="1"/>
    <col min="12" max="12" width="7.140625" style="0" customWidth="1"/>
    <col min="13" max="13" width="7.00390625" style="0" customWidth="1"/>
    <col min="14" max="14" width="7.57421875" style="0" customWidth="1"/>
  </cols>
  <sheetData>
    <row r="1" spans="1:12" ht="22.5" customHeight="1">
      <c r="A1" s="171" t="s">
        <v>0</v>
      </c>
      <c r="B1" s="171" t="s">
        <v>118</v>
      </c>
      <c r="C1" s="171" t="s">
        <v>4</v>
      </c>
      <c r="D1" s="171"/>
      <c r="E1" s="171"/>
      <c r="F1" s="171"/>
      <c r="G1" s="171"/>
      <c r="H1" s="171"/>
      <c r="I1" s="171" t="s">
        <v>5</v>
      </c>
      <c r="J1" s="171"/>
      <c r="K1" s="171"/>
      <c r="L1" s="170" t="s">
        <v>117</v>
      </c>
    </row>
    <row r="2" spans="1:12" ht="16.5" customHeight="1">
      <c r="A2" s="171"/>
      <c r="B2" s="171"/>
      <c r="C2" s="165" t="s">
        <v>179</v>
      </c>
      <c r="D2" s="170" t="s">
        <v>189</v>
      </c>
      <c r="E2" s="165" t="s">
        <v>219</v>
      </c>
      <c r="F2" s="165" t="s">
        <v>220</v>
      </c>
      <c r="G2" s="165" t="s">
        <v>221</v>
      </c>
      <c r="H2" s="165"/>
      <c r="I2" s="166" t="s">
        <v>8</v>
      </c>
      <c r="J2" s="166" t="s">
        <v>9</v>
      </c>
      <c r="K2" s="166"/>
      <c r="L2" s="170"/>
    </row>
    <row r="3" spans="1:12" ht="35.25" customHeight="1">
      <c r="A3" s="171"/>
      <c r="B3" s="171"/>
      <c r="C3" s="165"/>
      <c r="D3" s="170"/>
      <c r="E3" s="165"/>
      <c r="F3" s="165"/>
      <c r="G3" s="165"/>
      <c r="H3" s="165"/>
      <c r="I3" s="166"/>
      <c r="J3" s="166" t="s">
        <v>119</v>
      </c>
      <c r="K3" s="166" t="s">
        <v>120</v>
      </c>
      <c r="L3" s="170"/>
    </row>
    <row r="4" spans="1:12" ht="16.5" customHeight="1">
      <c r="A4" s="171"/>
      <c r="B4" s="171"/>
      <c r="C4" s="165"/>
      <c r="D4" s="170"/>
      <c r="E4" s="165"/>
      <c r="F4" s="165"/>
      <c r="G4" s="165"/>
      <c r="H4" s="165"/>
      <c r="I4" s="166"/>
      <c r="J4" s="166"/>
      <c r="K4" s="166"/>
      <c r="L4" s="170"/>
    </row>
    <row r="5" spans="1:12" ht="15.75" customHeight="1">
      <c r="A5" s="97">
        <v>1</v>
      </c>
      <c r="B5" s="126" t="s">
        <v>65</v>
      </c>
      <c r="C5" s="97">
        <v>3</v>
      </c>
      <c r="D5" s="97">
        <v>3</v>
      </c>
      <c r="E5" s="97">
        <v>3</v>
      </c>
      <c r="F5" s="97">
        <v>3</v>
      </c>
      <c r="G5" s="98">
        <v>2</v>
      </c>
      <c r="H5" s="57"/>
      <c r="I5" s="133">
        <f>SUM(J5:K5)</f>
        <v>0</v>
      </c>
      <c r="J5" s="57"/>
      <c r="K5" s="57"/>
      <c r="L5" s="111">
        <v>5</v>
      </c>
    </row>
    <row r="6" spans="1:12" ht="15.75" customHeight="1">
      <c r="A6" s="46">
        <v>2</v>
      </c>
      <c r="B6" s="124" t="s">
        <v>66</v>
      </c>
      <c r="C6" s="57">
        <v>3</v>
      </c>
      <c r="D6" s="57">
        <v>3</v>
      </c>
      <c r="E6" s="57">
        <v>4</v>
      </c>
      <c r="F6" s="57">
        <v>4</v>
      </c>
      <c r="G6" s="130">
        <v>3</v>
      </c>
      <c r="H6" s="57"/>
      <c r="I6" s="133">
        <f aca="true" t="shared" si="0" ref="I6:I29">SUM(J6:K6)</f>
        <v>8</v>
      </c>
      <c r="J6" s="57"/>
      <c r="K6" s="57">
        <v>8</v>
      </c>
      <c r="L6" s="140">
        <v>3600</v>
      </c>
    </row>
    <row r="7" spans="1:12" ht="15.75" customHeight="1">
      <c r="A7" s="46">
        <v>3</v>
      </c>
      <c r="B7" s="125" t="s">
        <v>67</v>
      </c>
      <c r="C7" s="57"/>
      <c r="D7" s="57">
        <v>3</v>
      </c>
      <c r="E7" s="57">
        <v>3</v>
      </c>
      <c r="F7" s="57">
        <v>4</v>
      </c>
      <c r="G7" s="130">
        <v>4</v>
      </c>
      <c r="H7" s="57"/>
      <c r="I7" s="133">
        <f t="shared" si="0"/>
        <v>42</v>
      </c>
      <c r="J7" s="57">
        <v>42</v>
      </c>
      <c r="K7" s="57"/>
      <c r="L7" s="46"/>
    </row>
    <row r="8" spans="1:12" ht="15.75" customHeight="1">
      <c r="A8" s="46">
        <v>4</v>
      </c>
      <c r="B8" s="125" t="s">
        <v>68</v>
      </c>
      <c r="C8" s="57">
        <v>3</v>
      </c>
      <c r="D8" s="57">
        <v>3</v>
      </c>
      <c r="E8" s="57">
        <v>3</v>
      </c>
      <c r="F8" s="57"/>
      <c r="G8" s="130">
        <v>5</v>
      </c>
      <c r="H8" s="57"/>
      <c r="I8" s="133">
        <f t="shared" si="0"/>
        <v>0</v>
      </c>
      <c r="J8" s="57"/>
      <c r="K8" s="57"/>
      <c r="L8" s="46"/>
    </row>
    <row r="9" spans="1:12" ht="15.75" customHeight="1">
      <c r="A9" s="97">
        <v>5</v>
      </c>
      <c r="B9" s="126" t="s">
        <v>69</v>
      </c>
      <c r="C9" s="97">
        <v>3</v>
      </c>
      <c r="D9" s="97" t="s">
        <v>116</v>
      </c>
      <c r="E9" s="97" t="s">
        <v>116</v>
      </c>
      <c r="F9" s="97" t="s">
        <v>116</v>
      </c>
      <c r="G9" s="98" t="s">
        <v>116</v>
      </c>
      <c r="H9" s="57"/>
      <c r="I9" s="133">
        <f t="shared" si="0"/>
        <v>84</v>
      </c>
      <c r="J9" s="57">
        <v>36</v>
      </c>
      <c r="K9" s="57">
        <v>48</v>
      </c>
      <c r="L9" s="46"/>
    </row>
    <row r="10" spans="1:12" ht="15.75" customHeight="1">
      <c r="A10" s="97">
        <v>6</v>
      </c>
      <c r="B10" s="126" t="s">
        <v>70</v>
      </c>
      <c r="C10" s="97"/>
      <c r="D10" s="97">
        <v>2</v>
      </c>
      <c r="E10" s="97" t="s">
        <v>116</v>
      </c>
      <c r="F10" s="97">
        <v>3</v>
      </c>
      <c r="G10" s="98" t="s">
        <v>116</v>
      </c>
      <c r="H10" s="57"/>
      <c r="I10" s="133">
        <f t="shared" si="0"/>
        <v>44</v>
      </c>
      <c r="J10" s="57">
        <v>44</v>
      </c>
      <c r="K10" s="57"/>
      <c r="L10" s="46"/>
    </row>
    <row r="11" spans="1:12" ht="15.75" customHeight="1">
      <c r="A11" s="46">
        <v>7</v>
      </c>
      <c r="B11" s="125" t="s">
        <v>71</v>
      </c>
      <c r="C11" s="57">
        <v>4</v>
      </c>
      <c r="D11" s="57">
        <v>3</v>
      </c>
      <c r="E11" s="57">
        <v>5</v>
      </c>
      <c r="F11" s="57">
        <v>5</v>
      </c>
      <c r="G11" s="130">
        <v>3</v>
      </c>
      <c r="H11" s="57"/>
      <c r="I11" s="133">
        <f t="shared" si="0"/>
        <v>8</v>
      </c>
      <c r="J11" s="57"/>
      <c r="K11" s="57">
        <v>8</v>
      </c>
      <c r="L11" s="46"/>
    </row>
    <row r="12" spans="1:14" ht="15.75" customHeight="1">
      <c r="A12" s="101">
        <v>8</v>
      </c>
      <c r="B12" s="127" t="s">
        <v>72</v>
      </c>
      <c r="C12" s="101">
        <v>4</v>
      </c>
      <c r="D12" s="101">
        <v>4</v>
      </c>
      <c r="E12" s="101">
        <v>4</v>
      </c>
      <c r="F12" s="101">
        <v>5</v>
      </c>
      <c r="G12" s="131">
        <v>4</v>
      </c>
      <c r="H12" s="57"/>
      <c r="I12" s="133">
        <f t="shared" si="0"/>
        <v>10</v>
      </c>
      <c r="J12" s="57"/>
      <c r="K12" s="57">
        <v>10</v>
      </c>
      <c r="L12" s="46"/>
      <c r="M12" s="137">
        <v>5</v>
      </c>
      <c r="N12" s="15" t="s">
        <v>133</v>
      </c>
    </row>
    <row r="13" spans="1:14" ht="15.75" customHeight="1">
      <c r="A13" s="97">
        <v>9</v>
      </c>
      <c r="B13" s="126" t="s">
        <v>73</v>
      </c>
      <c r="C13" s="97" t="s">
        <v>116</v>
      </c>
      <c r="D13" s="97" t="s">
        <v>116</v>
      </c>
      <c r="E13" s="97" t="s">
        <v>116</v>
      </c>
      <c r="F13" s="97" t="s">
        <v>116</v>
      </c>
      <c r="G13" s="98" t="s">
        <v>116</v>
      </c>
      <c r="H13" s="57"/>
      <c r="I13" s="134">
        <f t="shared" si="0"/>
        <v>100</v>
      </c>
      <c r="J13" s="97"/>
      <c r="K13" s="122">
        <v>100</v>
      </c>
      <c r="L13" s="46"/>
      <c r="M13" s="138">
        <v>5</v>
      </c>
      <c r="N13" s="135" t="s">
        <v>116</v>
      </c>
    </row>
    <row r="14" spans="1:14" ht="15.75" customHeight="1">
      <c r="A14" s="46">
        <v>10</v>
      </c>
      <c r="B14" s="125" t="s">
        <v>74</v>
      </c>
      <c r="C14" s="57">
        <v>3</v>
      </c>
      <c r="D14" s="57">
        <v>4</v>
      </c>
      <c r="E14" s="57">
        <v>4</v>
      </c>
      <c r="F14" s="57">
        <v>4</v>
      </c>
      <c r="G14" s="130">
        <v>3</v>
      </c>
      <c r="H14" s="57"/>
      <c r="I14" s="133">
        <f t="shared" si="0"/>
        <v>0</v>
      </c>
      <c r="J14" s="57"/>
      <c r="K14" s="57"/>
      <c r="L14" s="46"/>
      <c r="M14" s="139">
        <v>3</v>
      </c>
      <c r="N14" s="15" t="s">
        <v>134</v>
      </c>
    </row>
    <row r="15" spans="1:12" ht="15.75" customHeight="1">
      <c r="A15" s="46">
        <v>11</v>
      </c>
      <c r="B15" s="125" t="s">
        <v>75</v>
      </c>
      <c r="C15" s="57"/>
      <c r="D15" s="57">
        <v>4</v>
      </c>
      <c r="E15" s="57">
        <v>4</v>
      </c>
      <c r="F15" s="57">
        <v>4</v>
      </c>
      <c r="G15" s="130">
        <v>3</v>
      </c>
      <c r="H15" s="57"/>
      <c r="I15" s="133">
        <f t="shared" si="0"/>
        <v>0</v>
      </c>
      <c r="J15" s="57"/>
      <c r="K15" s="57"/>
      <c r="L15" s="46"/>
    </row>
    <row r="16" spans="1:12" ht="15.75" customHeight="1">
      <c r="A16" s="46">
        <v>12</v>
      </c>
      <c r="B16" s="125" t="s">
        <v>76</v>
      </c>
      <c r="C16" s="57">
        <v>3</v>
      </c>
      <c r="D16" s="57">
        <v>3</v>
      </c>
      <c r="E16" s="57">
        <v>4</v>
      </c>
      <c r="F16" s="57">
        <v>5</v>
      </c>
      <c r="G16" s="130">
        <v>3</v>
      </c>
      <c r="H16" s="57"/>
      <c r="I16" s="133">
        <f t="shared" si="0"/>
        <v>14</v>
      </c>
      <c r="J16" s="57"/>
      <c r="K16" s="57">
        <v>14</v>
      </c>
      <c r="L16" s="46"/>
    </row>
    <row r="17" spans="1:12" ht="15.75" customHeight="1">
      <c r="A17" s="46">
        <v>13</v>
      </c>
      <c r="B17" s="125" t="s">
        <v>77</v>
      </c>
      <c r="C17" s="57">
        <v>4</v>
      </c>
      <c r="D17" s="57">
        <v>3</v>
      </c>
      <c r="E17" s="57">
        <v>3</v>
      </c>
      <c r="F17" s="57">
        <v>3</v>
      </c>
      <c r="G17" s="130">
        <v>4</v>
      </c>
      <c r="H17" s="57"/>
      <c r="I17" s="133">
        <f t="shared" si="0"/>
        <v>28</v>
      </c>
      <c r="J17" s="57"/>
      <c r="K17" s="57">
        <v>28</v>
      </c>
      <c r="L17" s="46"/>
    </row>
    <row r="18" spans="1:12" ht="15.75" customHeight="1">
      <c r="A18" s="97">
        <v>14</v>
      </c>
      <c r="B18" s="126" t="s">
        <v>78</v>
      </c>
      <c r="C18" s="97">
        <v>3</v>
      </c>
      <c r="D18" s="97" t="s">
        <v>116</v>
      </c>
      <c r="E18" s="97" t="s">
        <v>116</v>
      </c>
      <c r="F18" s="97">
        <v>4</v>
      </c>
      <c r="G18" s="98">
        <v>4</v>
      </c>
      <c r="H18" s="57"/>
      <c r="I18" s="133">
        <f t="shared" si="0"/>
        <v>36</v>
      </c>
      <c r="J18" s="57">
        <v>30</v>
      </c>
      <c r="K18" s="57">
        <v>6</v>
      </c>
      <c r="L18" s="46"/>
    </row>
    <row r="19" spans="1:12" ht="15.75" customHeight="1">
      <c r="A19" s="128">
        <v>15</v>
      </c>
      <c r="B19" s="129" t="s">
        <v>79</v>
      </c>
      <c r="C19" s="128">
        <v>5</v>
      </c>
      <c r="D19" s="128">
        <v>4</v>
      </c>
      <c r="E19" s="128">
        <v>5</v>
      </c>
      <c r="F19" s="128">
        <v>5</v>
      </c>
      <c r="G19" s="132">
        <v>3</v>
      </c>
      <c r="H19" s="57"/>
      <c r="I19" s="133">
        <f aca="true" t="shared" si="1" ref="I19:I25">SUM(J20:K20)</f>
        <v>56</v>
      </c>
      <c r="J19" s="61"/>
      <c r="K19" s="61"/>
      <c r="L19" s="46"/>
    </row>
    <row r="20" spans="1:12" ht="15.75" customHeight="1">
      <c r="A20" s="46">
        <v>16</v>
      </c>
      <c r="B20" s="125" t="s">
        <v>80</v>
      </c>
      <c r="C20" s="57"/>
      <c r="D20" s="57">
        <v>3</v>
      </c>
      <c r="E20" s="57">
        <v>3</v>
      </c>
      <c r="F20" s="57">
        <v>3</v>
      </c>
      <c r="G20" s="130">
        <v>3</v>
      </c>
      <c r="H20" s="57"/>
      <c r="I20" s="133">
        <f t="shared" si="1"/>
        <v>0</v>
      </c>
      <c r="J20" s="57">
        <v>56</v>
      </c>
      <c r="K20" s="57"/>
      <c r="L20" s="46"/>
    </row>
    <row r="21" spans="1:12" ht="15.75" customHeight="1">
      <c r="A21" s="128">
        <v>17</v>
      </c>
      <c r="B21" s="129" t="s">
        <v>81</v>
      </c>
      <c r="C21" s="128">
        <v>4</v>
      </c>
      <c r="D21" s="128">
        <v>3</v>
      </c>
      <c r="E21" s="128">
        <v>5</v>
      </c>
      <c r="F21" s="128">
        <v>5</v>
      </c>
      <c r="G21" s="132">
        <v>4</v>
      </c>
      <c r="H21" s="57"/>
      <c r="I21" s="133">
        <f t="shared" si="1"/>
        <v>0</v>
      </c>
      <c r="J21" s="57"/>
      <c r="K21" s="57"/>
      <c r="L21" s="46"/>
    </row>
    <row r="22" spans="1:12" ht="15.75" customHeight="1">
      <c r="A22" s="46">
        <v>18</v>
      </c>
      <c r="B22" s="125" t="s">
        <v>82</v>
      </c>
      <c r="C22" s="57">
        <v>4</v>
      </c>
      <c r="D22" s="57">
        <v>3</v>
      </c>
      <c r="E22" s="57">
        <v>5</v>
      </c>
      <c r="F22" s="57">
        <v>5</v>
      </c>
      <c r="G22" s="130">
        <v>3</v>
      </c>
      <c r="H22" s="57"/>
      <c r="I22" s="133">
        <f t="shared" si="1"/>
        <v>6</v>
      </c>
      <c r="J22" s="57"/>
      <c r="K22" s="109"/>
      <c r="L22" s="46"/>
    </row>
    <row r="23" spans="1:12" ht="15.75" customHeight="1">
      <c r="A23" s="101">
        <v>19</v>
      </c>
      <c r="B23" s="127" t="s">
        <v>83</v>
      </c>
      <c r="C23" s="101">
        <v>4</v>
      </c>
      <c r="D23" s="101">
        <v>4</v>
      </c>
      <c r="E23" s="101">
        <v>5</v>
      </c>
      <c r="F23" s="101">
        <v>5</v>
      </c>
      <c r="G23" s="131">
        <v>4</v>
      </c>
      <c r="H23" s="57"/>
      <c r="I23" s="133">
        <f t="shared" si="1"/>
        <v>26</v>
      </c>
      <c r="J23" s="57"/>
      <c r="K23" s="57">
        <v>6</v>
      </c>
      <c r="L23" s="46"/>
    </row>
    <row r="24" spans="1:12" ht="15.75" customHeight="1">
      <c r="A24" s="46">
        <v>20</v>
      </c>
      <c r="B24" s="125" t="s">
        <v>84</v>
      </c>
      <c r="C24" s="57">
        <v>4</v>
      </c>
      <c r="D24" s="57">
        <v>3</v>
      </c>
      <c r="E24" s="57">
        <v>3</v>
      </c>
      <c r="F24" s="57">
        <v>3</v>
      </c>
      <c r="G24" s="130">
        <v>3</v>
      </c>
      <c r="H24" s="57"/>
      <c r="I24" s="133">
        <f t="shared" si="1"/>
        <v>0</v>
      </c>
      <c r="J24" s="57">
        <v>14</v>
      </c>
      <c r="K24" s="57">
        <v>12</v>
      </c>
      <c r="L24" s="46"/>
    </row>
    <row r="25" spans="1:12" ht="15.75" customHeight="1">
      <c r="A25" s="46">
        <v>21</v>
      </c>
      <c r="B25" s="125" t="s">
        <v>85</v>
      </c>
      <c r="C25" s="57">
        <v>3</v>
      </c>
      <c r="D25" s="57">
        <v>3</v>
      </c>
      <c r="E25" s="57">
        <v>3</v>
      </c>
      <c r="F25" s="57">
        <v>3</v>
      </c>
      <c r="G25" s="130">
        <v>3</v>
      </c>
      <c r="H25" s="57"/>
      <c r="I25" s="133">
        <f t="shared" si="1"/>
        <v>0</v>
      </c>
      <c r="J25" s="57"/>
      <c r="K25" s="57"/>
      <c r="L25" s="46"/>
    </row>
    <row r="26" spans="1:12" ht="15.75" customHeight="1">
      <c r="A26" s="101">
        <v>22</v>
      </c>
      <c r="B26" s="127" t="s">
        <v>177</v>
      </c>
      <c r="C26" s="101">
        <v>4</v>
      </c>
      <c r="D26" s="101">
        <v>4</v>
      </c>
      <c r="E26" s="101">
        <v>5</v>
      </c>
      <c r="F26" s="101">
        <v>5</v>
      </c>
      <c r="G26" s="131">
        <v>4</v>
      </c>
      <c r="H26" s="57"/>
      <c r="I26" s="133">
        <f>SUM(J26:K26)</f>
        <v>0</v>
      </c>
      <c r="J26" s="57"/>
      <c r="K26" s="57"/>
      <c r="L26" s="46"/>
    </row>
    <row r="27" spans="1:12" ht="15.75" customHeight="1">
      <c r="A27" s="128">
        <v>23</v>
      </c>
      <c r="B27" s="129" t="s">
        <v>178</v>
      </c>
      <c r="C27" s="128">
        <v>4</v>
      </c>
      <c r="D27" s="128">
        <v>3</v>
      </c>
      <c r="E27" s="128">
        <v>4</v>
      </c>
      <c r="F27" s="128">
        <v>4</v>
      </c>
      <c r="G27" s="132">
        <v>4</v>
      </c>
      <c r="H27" s="57"/>
      <c r="I27" s="133">
        <f>SUM(J27:K27)</f>
        <v>0</v>
      </c>
      <c r="J27" s="57"/>
      <c r="K27" s="57"/>
      <c r="L27" s="121"/>
    </row>
    <row r="28" spans="1:12" ht="15.75" customHeight="1">
      <c r="A28" s="101">
        <v>24</v>
      </c>
      <c r="B28" s="127" t="s">
        <v>217</v>
      </c>
      <c r="C28" s="101"/>
      <c r="D28" s="101">
        <v>5</v>
      </c>
      <c r="E28" s="101">
        <v>5</v>
      </c>
      <c r="F28" s="101">
        <v>5</v>
      </c>
      <c r="G28" s="131">
        <v>4</v>
      </c>
      <c r="H28" s="57"/>
      <c r="I28" s="133">
        <f t="shared" si="0"/>
        <v>30</v>
      </c>
      <c r="J28" s="57">
        <v>30</v>
      </c>
      <c r="K28" s="57"/>
      <c r="L28" s="121"/>
    </row>
    <row r="29" spans="1:12" ht="15.75" customHeight="1">
      <c r="A29" s="101">
        <v>25</v>
      </c>
      <c r="B29" s="120" t="s">
        <v>218</v>
      </c>
      <c r="C29" s="101">
        <v>4</v>
      </c>
      <c r="D29" s="101">
        <v>4</v>
      </c>
      <c r="E29" s="101">
        <v>5</v>
      </c>
      <c r="F29" s="101">
        <v>5</v>
      </c>
      <c r="G29" s="131">
        <v>4</v>
      </c>
      <c r="H29" s="57"/>
      <c r="I29" s="133">
        <f t="shared" si="0"/>
        <v>4</v>
      </c>
      <c r="J29" s="57"/>
      <c r="K29" s="57">
        <v>4</v>
      </c>
      <c r="L29" s="121"/>
    </row>
    <row r="30" spans="1:12" ht="15.75" customHeight="1" thickBot="1">
      <c r="A30" s="64"/>
      <c r="B30" s="123"/>
      <c r="C30" s="53"/>
      <c r="D30" s="53"/>
      <c r="E30" s="53"/>
      <c r="F30" s="53"/>
      <c r="G30" s="53"/>
      <c r="H30" s="53"/>
      <c r="I30" s="53"/>
      <c r="J30" s="53"/>
      <c r="K30" s="56"/>
      <c r="L30" s="46"/>
    </row>
    <row r="31" spans="1:13" ht="25.5" customHeight="1" thickBot="1">
      <c r="A31" s="28" t="s">
        <v>128</v>
      </c>
      <c r="B31" s="114">
        <v>0.88</v>
      </c>
      <c r="C31" s="53"/>
      <c r="D31" s="53"/>
      <c r="E31" s="53"/>
      <c r="F31" s="53"/>
      <c r="G31" s="53"/>
      <c r="H31" s="53"/>
      <c r="I31" s="53"/>
      <c r="J31" s="53"/>
      <c r="K31" s="53"/>
      <c r="L31" s="29"/>
      <c r="M31" s="38">
        <f>(5*L34+4*L35+3*L36+L37*L38*2)-2*L5*A29</f>
        <v>191</v>
      </c>
    </row>
    <row r="32" spans="1:13" ht="33.75" customHeight="1" thickBot="1">
      <c r="A32" s="21" t="s">
        <v>216</v>
      </c>
      <c r="B32" s="115">
        <f>M31/M32</f>
        <v>0.5093333333333333</v>
      </c>
      <c r="C32" s="11"/>
      <c r="D32" s="11"/>
      <c r="E32" s="11"/>
      <c r="F32" s="11"/>
      <c r="G32" s="11"/>
      <c r="H32" s="11"/>
      <c r="I32" s="11"/>
      <c r="J32" s="11"/>
      <c r="K32" s="11"/>
      <c r="L32" s="29"/>
      <c r="M32" s="38">
        <f>3*L5*A29</f>
        <v>375</v>
      </c>
    </row>
    <row r="33" spans="1:12" ht="16.5" thickBo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6.5" thickBot="1">
      <c r="A34" s="10"/>
      <c r="B34" s="12" t="s">
        <v>40</v>
      </c>
      <c r="C34" s="11">
        <f>COUNTIF(C5:C30,5)</f>
        <v>1</v>
      </c>
      <c r="D34" s="11">
        <f>COUNTIF(D5:D30,5)</f>
        <v>1</v>
      </c>
      <c r="E34" s="11">
        <f>COUNTIF(E5:E30,5)</f>
        <v>8</v>
      </c>
      <c r="F34" s="11">
        <f>COUNTIF(F5:F30,5)</f>
        <v>10</v>
      </c>
      <c r="G34" s="11">
        <f>COUNTIF(G5:G30,5)</f>
        <v>1</v>
      </c>
      <c r="H34" s="11"/>
      <c r="I34" s="11"/>
      <c r="J34" s="11"/>
      <c r="K34" s="11"/>
      <c r="L34" s="22">
        <f>SUM(C34:K34)</f>
        <v>21</v>
      </c>
    </row>
    <row r="35" spans="1:12" ht="16.5" thickBot="1">
      <c r="A35" s="10"/>
      <c r="B35" s="12" t="s">
        <v>41</v>
      </c>
      <c r="C35" s="11">
        <f>COUNTIF(C5:C30,4)</f>
        <v>10</v>
      </c>
      <c r="D35" s="11">
        <f>COUNTIF(D5:D30,4)</f>
        <v>7</v>
      </c>
      <c r="E35" s="11">
        <f>COUNTIF(E5:E30,4)</f>
        <v>6</v>
      </c>
      <c r="F35" s="11">
        <f>COUNTIF(F5:F30,4)</f>
        <v>6</v>
      </c>
      <c r="G35" s="11">
        <f>COUNTIF(G5:G30,4)</f>
        <v>10</v>
      </c>
      <c r="H35" s="11"/>
      <c r="I35" s="11"/>
      <c r="J35" s="11"/>
      <c r="K35" s="11"/>
      <c r="L35" s="22">
        <f>SUM(C35:K35)</f>
        <v>39</v>
      </c>
    </row>
    <row r="36" spans="1:12" ht="16.5" thickBot="1">
      <c r="A36" s="10"/>
      <c r="B36" s="12" t="s">
        <v>42</v>
      </c>
      <c r="C36" s="11">
        <f>COUNTIF(C5:C30,3)</f>
        <v>8</v>
      </c>
      <c r="D36" s="11">
        <f>COUNTIF(D5:D30,3)</f>
        <v>13</v>
      </c>
      <c r="E36" s="11">
        <f>COUNTIF(E5:E30,3)</f>
        <v>7</v>
      </c>
      <c r="F36" s="11">
        <f>COUNTIF(F5:F30,3)</f>
        <v>6</v>
      </c>
      <c r="G36" s="11">
        <f>COUNTIF(G5:G30,3)</f>
        <v>10</v>
      </c>
      <c r="H36" s="11"/>
      <c r="I36" s="11"/>
      <c r="J36" s="11"/>
      <c r="K36" s="11"/>
      <c r="L36" s="22">
        <f>SUM(C36:K36)</f>
        <v>44</v>
      </c>
    </row>
    <row r="37" spans="1:12" ht="16.5" thickBot="1">
      <c r="A37" s="16"/>
      <c r="B37" s="4" t="s">
        <v>43</v>
      </c>
      <c r="C37" s="17">
        <f>COUNTIF(C5:C26,2)</f>
        <v>0</v>
      </c>
      <c r="D37" s="17">
        <f>COUNTIF(D5:D26,2)</f>
        <v>1</v>
      </c>
      <c r="E37" s="17">
        <f>COUNTIF(E5:E26,2)</f>
        <v>0</v>
      </c>
      <c r="F37" s="17">
        <f>COUNTIF(F5:F26,2)</f>
        <v>0</v>
      </c>
      <c r="G37" s="17">
        <f>COUNTIF(G5:G26,2)</f>
        <v>1</v>
      </c>
      <c r="H37" s="17"/>
      <c r="I37" s="17"/>
      <c r="J37" s="17"/>
      <c r="K37" s="17"/>
      <c r="L37" s="22">
        <f>SUM(C37:K37)</f>
        <v>2</v>
      </c>
    </row>
    <row r="38" spans="1:12" ht="16.5" thickBot="1">
      <c r="A38" s="15"/>
      <c r="B38" s="18" t="s">
        <v>116</v>
      </c>
      <c r="C38" s="19">
        <v>1</v>
      </c>
      <c r="D38" s="15">
        <v>3</v>
      </c>
      <c r="E38" s="15">
        <v>3</v>
      </c>
      <c r="F38" s="15">
        <v>2</v>
      </c>
      <c r="G38" s="15">
        <v>3</v>
      </c>
      <c r="H38" s="15"/>
      <c r="I38" s="15"/>
      <c r="J38" s="15"/>
      <c r="K38" s="15"/>
      <c r="L38" s="22">
        <f>SUM(C38:K38)</f>
        <v>12</v>
      </c>
    </row>
    <row r="39" spans="1:12" ht="16.5" thickBot="1">
      <c r="A39" s="10"/>
      <c r="B39" s="12" t="s">
        <v>44</v>
      </c>
      <c r="C39" s="11">
        <f>SUM(C34:C38)</f>
        <v>20</v>
      </c>
      <c r="D39" s="11">
        <f>SUM(D34:D38)</f>
        <v>25</v>
      </c>
      <c r="E39" s="11">
        <f>SUM(E34:E38)</f>
        <v>24</v>
      </c>
      <c r="F39" s="11">
        <f>SUM(F34:F38)</f>
        <v>24</v>
      </c>
      <c r="G39" s="11">
        <f>SUM(G34:G38)</f>
        <v>25</v>
      </c>
      <c r="H39" s="11"/>
      <c r="I39" s="20">
        <f>SUM(I5:I26)</f>
        <v>462</v>
      </c>
      <c r="J39" s="20">
        <f>SUM(J5:J29)</f>
        <v>252</v>
      </c>
      <c r="K39" s="39">
        <f>SUM(K5:K30)</f>
        <v>244</v>
      </c>
      <c r="L39" s="31">
        <f>SUM(L34:L38)</f>
        <v>118</v>
      </c>
    </row>
    <row r="40" ht="22.5" customHeight="1"/>
    <row r="41" spans="1:2" ht="22.5" customHeight="1">
      <c r="A41" s="43" t="s">
        <v>129</v>
      </c>
      <c r="B41" s="116">
        <f>(L6-I39)/L6</f>
        <v>0.8716666666666667</v>
      </c>
    </row>
    <row r="42" spans="1:9" ht="41.25">
      <c r="A42" s="43" t="s">
        <v>130</v>
      </c>
      <c r="B42" s="116">
        <f>K39/L6</f>
        <v>0.06777777777777778</v>
      </c>
      <c r="E42" s="167" t="s">
        <v>170</v>
      </c>
      <c r="F42" s="168"/>
      <c r="G42" s="168"/>
      <c r="H42" s="168"/>
      <c r="I42" s="169"/>
    </row>
  </sheetData>
  <sheetProtection/>
  <mergeCells count="16">
    <mergeCell ref="E42:I42"/>
    <mergeCell ref="L1:L4"/>
    <mergeCell ref="A1:A4"/>
    <mergeCell ref="B1:B4"/>
    <mergeCell ref="J3:J4"/>
    <mergeCell ref="K3:K4"/>
    <mergeCell ref="C1:H1"/>
    <mergeCell ref="I1:K1"/>
    <mergeCell ref="C2:C4"/>
    <mergeCell ref="D2:D4"/>
    <mergeCell ref="G2:G4"/>
    <mergeCell ref="H2:H4"/>
    <mergeCell ref="J2:K2"/>
    <mergeCell ref="I2:I4"/>
    <mergeCell ref="E2:E4"/>
    <mergeCell ref="F2:F4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Normal="70" zoomScaleSheetLayoutView="100" zoomScalePageLayoutView="0" workbookViewId="0" topLeftCell="A16">
      <selection activeCell="B32" sqref="B32"/>
    </sheetView>
  </sheetViews>
  <sheetFormatPr defaultColWidth="9.140625" defaultRowHeight="12.75"/>
  <cols>
    <col min="1" max="1" width="6.00390625" style="0" customWidth="1"/>
    <col min="2" max="2" width="21.28125" style="0" customWidth="1"/>
    <col min="3" max="10" width="4.7109375" style="0" customWidth="1"/>
    <col min="11" max="11" width="7.140625" style="0" customWidth="1"/>
    <col min="12" max="13" width="6.8515625" style="0" customWidth="1"/>
    <col min="14" max="14" width="6.7109375" style="0" customWidth="1"/>
    <col min="15" max="15" width="5.7109375" style="0" customWidth="1"/>
    <col min="16" max="16" width="12.00390625" style="0" customWidth="1"/>
  </cols>
  <sheetData>
    <row r="1" spans="1:16" ht="32.25" thickBot="1">
      <c r="A1" s="13" t="s">
        <v>0</v>
      </c>
      <c r="B1" s="65" t="s">
        <v>2</v>
      </c>
      <c r="C1" s="172" t="s">
        <v>4</v>
      </c>
      <c r="D1" s="173"/>
      <c r="E1" s="173"/>
      <c r="F1" s="173"/>
      <c r="G1" s="173"/>
      <c r="H1" s="173"/>
      <c r="I1" s="173"/>
      <c r="J1" s="173"/>
      <c r="K1" s="172" t="s">
        <v>5</v>
      </c>
      <c r="L1" s="173"/>
      <c r="M1" s="174"/>
      <c r="N1" s="7" t="s">
        <v>6</v>
      </c>
      <c r="O1" s="32"/>
      <c r="P1" s="32"/>
    </row>
    <row r="2" spans="1:16" ht="16.5" customHeight="1" thickBot="1">
      <c r="A2" s="14" t="s">
        <v>1</v>
      </c>
      <c r="B2" s="66" t="s">
        <v>3</v>
      </c>
      <c r="C2" s="175" t="s">
        <v>179</v>
      </c>
      <c r="D2" s="175" t="s">
        <v>192</v>
      </c>
      <c r="E2" s="175" t="s">
        <v>193</v>
      </c>
      <c r="F2" s="175" t="s">
        <v>226</v>
      </c>
      <c r="G2" s="175"/>
      <c r="H2" s="175"/>
      <c r="I2" s="177"/>
      <c r="J2" s="175"/>
      <c r="K2" s="183" t="s">
        <v>8</v>
      </c>
      <c r="L2" s="172" t="s">
        <v>9</v>
      </c>
      <c r="M2" s="174"/>
      <c r="N2" s="8" t="s">
        <v>7</v>
      </c>
      <c r="O2" s="32"/>
      <c r="P2" s="32"/>
    </row>
    <row r="3" spans="1:16" ht="31.5">
      <c r="A3" s="32"/>
      <c r="B3" s="32"/>
      <c r="C3" s="176"/>
      <c r="D3" s="176"/>
      <c r="E3" s="176"/>
      <c r="F3" s="176"/>
      <c r="G3" s="176"/>
      <c r="H3" s="176"/>
      <c r="I3" s="178"/>
      <c r="J3" s="176"/>
      <c r="K3" s="184"/>
      <c r="L3" s="8" t="s">
        <v>10</v>
      </c>
      <c r="M3" s="8" t="s">
        <v>12</v>
      </c>
      <c r="N3" s="33"/>
      <c r="O3" s="32"/>
      <c r="P3" s="32"/>
    </row>
    <row r="4" spans="1:16" ht="27.75" customHeight="1" thickBot="1">
      <c r="A4" s="157"/>
      <c r="B4" s="33"/>
      <c r="C4" s="176"/>
      <c r="D4" s="176"/>
      <c r="E4" s="176"/>
      <c r="F4" s="176"/>
      <c r="G4" s="176"/>
      <c r="H4" s="176"/>
      <c r="I4" s="178"/>
      <c r="J4" s="176"/>
      <c r="K4" s="185"/>
      <c r="L4" s="9" t="s">
        <v>11</v>
      </c>
      <c r="M4" s="9" t="s">
        <v>13</v>
      </c>
      <c r="N4" s="34"/>
      <c r="O4" s="32"/>
      <c r="P4" s="32"/>
    </row>
    <row r="5" spans="1:16" ht="16.5" thickBot="1">
      <c r="A5" s="57">
        <v>1</v>
      </c>
      <c r="B5" s="57" t="s">
        <v>46</v>
      </c>
      <c r="C5" s="57">
        <v>4</v>
      </c>
      <c r="D5" s="57"/>
      <c r="E5" s="57">
        <v>3</v>
      </c>
      <c r="F5" s="57">
        <v>4</v>
      </c>
      <c r="G5" s="57"/>
      <c r="H5" s="57"/>
      <c r="I5" s="57"/>
      <c r="J5" s="57"/>
      <c r="K5" s="53">
        <f>SUM(L5:M5)</f>
        <v>0</v>
      </c>
      <c r="L5" s="53"/>
      <c r="M5" s="53"/>
      <c r="N5" s="27">
        <v>4</v>
      </c>
      <c r="O5" s="35" t="s">
        <v>135</v>
      </c>
      <c r="P5" s="32"/>
    </row>
    <row r="6" spans="1:16" ht="16.5" thickBot="1">
      <c r="A6" s="57">
        <v>2</v>
      </c>
      <c r="B6" s="57" t="s">
        <v>47</v>
      </c>
      <c r="C6" s="57">
        <v>3</v>
      </c>
      <c r="D6" s="57"/>
      <c r="E6" s="57">
        <v>3</v>
      </c>
      <c r="F6" s="57">
        <v>3</v>
      </c>
      <c r="G6" s="57"/>
      <c r="H6" s="57"/>
      <c r="I6" s="57"/>
      <c r="J6" s="57"/>
      <c r="K6" s="68">
        <f aca="true" t="shared" si="0" ref="K6:K30">SUM(L6:M6)</f>
        <v>20</v>
      </c>
      <c r="L6" s="68"/>
      <c r="M6" s="68">
        <v>20</v>
      </c>
      <c r="N6" s="48">
        <v>3744</v>
      </c>
      <c r="O6" s="49" t="s">
        <v>136</v>
      </c>
      <c r="P6" s="32"/>
    </row>
    <row r="7" spans="1:16" ht="16.5" thickBot="1">
      <c r="A7" s="100">
        <v>3</v>
      </c>
      <c r="B7" s="100" t="s">
        <v>48</v>
      </c>
      <c r="C7" s="100">
        <v>5</v>
      </c>
      <c r="D7" s="100">
        <v>5</v>
      </c>
      <c r="E7" s="100">
        <v>5</v>
      </c>
      <c r="F7" s="100">
        <v>5</v>
      </c>
      <c r="G7" s="57"/>
      <c r="H7" s="57"/>
      <c r="I7" s="57"/>
      <c r="J7" s="57"/>
      <c r="K7" s="53">
        <f t="shared" si="0"/>
        <v>0</v>
      </c>
      <c r="L7" s="53"/>
      <c r="M7" s="53"/>
      <c r="N7" s="11"/>
      <c r="O7" s="32"/>
      <c r="P7" s="32"/>
    </row>
    <row r="8" spans="1:16" ht="16.5" thickBot="1">
      <c r="A8" s="97">
        <v>4</v>
      </c>
      <c r="B8" s="97" t="s">
        <v>49</v>
      </c>
      <c r="C8" s="97" t="s">
        <v>116</v>
      </c>
      <c r="D8" s="97" t="s">
        <v>116</v>
      </c>
      <c r="E8" s="97">
        <v>3</v>
      </c>
      <c r="F8" s="97">
        <v>4</v>
      </c>
      <c r="G8" s="57"/>
      <c r="H8" s="57"/>
      <c r="I8" s="57"/>
      <c r="J8" s="57"/>
      <c r="K8" s="68">
        <f t="shared" si="0"/>
        <v>28</v>
      </c>
      <c r="L8" s="68"/>
      <c r="M8" s="68">
        <v>28</v>
      </c>
      <c r="N8" s="11"/>
      <c r="O8" s="32"/>
      <c r="P8" s="32"/>
    </row>
    <row r="9" spans="1:16" ht="16.5" thickBot="1">
      <c r="A9" s="97">
        <v>5</v>
      </c>
      <c r="B9" s="97" t="s">
        <v>50</v>
      </c>
      <c r="C9" s="97" t="s">
        <v>116</v>
      </c>
      <c r="D9" s="97" t="s">
        <v>116</v>
      </c>
      <c r="E9" s="97">
        <v>3</v>
      </c>
      <c r="F9" s="97">
        <v>3</v>
      </c>
      <c r="G9" s="57"/>
      <c r="H9" s="57"/>
      <c r="I9" s="57"/>
      <c r="J9" s="57"/>
      <c r="K9" s="53">
        <f t="shared" si="0"/>
        <v>18</v>
      </c>
      <c r="L9" s="53"/>
      <c r="M9" s="53">
        <v>18</v>
      </c>
      <c r="N9" s="11"/>
      <c r="O9" s="32"/>
      <c r="P9" s="32"/>
    </row>
    <row r="10" spans="1:16" ht="16.5" thickBot="1">
      <c r="A10" s="128">
        <v>6</v>
      </c>
      <c r="B10" s="128" t="s">
        <v>51</v>
      </c>
      <c r="C10" s="128">
        <v>4</v>
      </c>
      <c r="D10" s="128" t="s">
        <v>116</v>
      </c>
      <c r="E10" s="128">
        <v>4</v>
      </c>
      <c r="F10" s="128">
        <v>4</v>
      </c>
      <c r="G10" s="57"/>
      <c r="H10" s="57"/>
      <c r="I10" s="57"/>
      <c r="J10" s="57"/>
      <c r="K10" s="53">
        <f t="shared" si="0"/>
        <v>10</v>
      </c>
      <c r="L10" s="53">
        <v>2</v>
      </c>
      <c r="M10" s="53">
        <v>8</v>
      </c>
      <c r="N10" s="11"/>
      <c r="O10" s="32"/>
      <c r="P10" s="32"/>
    </row>
    <row r="11" spans="1:16" ht="16.5" thickBot="1">
      <c r="A11" s="46">
        <v>7</v>
      </c>
      <c r="B11" s="57" t="s">
        <v>52</v>
      </c>
      <c r="C11" s="57">
        <v>4</v>
      </c>
      <c r="D11" s="57"/>
      <c r="E11" s="57">
        <v>3</v>
      </c>
      <c r="F11" s="57">
        <v>3</v>
      </c>
      <c r="G11" s="57"/>
      <c r="H11" s="57"/>
      <c r="I11" s="57"/>
      <c r="J11" s="57"/>
      <c r="K11" s="53">
        <f t="shared" si="0"/>
        <v>28</v>
      </c>
      <c r="L11" s="53">
        <v>18</v>
      </c>
      <c r="M11" s="53">
        <v>10</v>
      </c>
      <c r="N11" s="11"/>
      <c r="O11" s="32"/>
      <c r="P11" s="32"/>
    </row>
    <row r="12" spans="1:16" ht="16.5" thickBot="1">
      <c r="A12" s="57">
        <v>8</v>
      </c>
      <c r="B12" s="57" t="s">
        <v>53</v>
      </c>
      <c r="C12" s="57">
        <v>3</v>
      </c>
      <c r="D12" s="57"/>
      <c r="E12" s="57">
        <v>3</v>
      </c>
      <c r="F12" s="57">
        <v>4</v>
      </c>
      <c r="G12" s="57"/>
      <c r="H12" s="57"/>
      <c r="I12" s="57"/>
      <c r="J12" s="57"/>
      <c r="K12" s="53">
        <f t="shared" si="0"/>
        <v>16</v>
      </c>
      <c r="L12" s="53">
        <v>2</v>
      </c>
      <c r="M12" s="53">
        <v>14</v>
      </c>
      <c r="N12" s="11"/>
      <c r="O12" s="49">
        <v>9</v>
      </c>
      <c r="P12" s="32" t="s">
        <v>116</v>
      </c>
    </row>
    <row r="13" spans="1:16" ht="16.5" thickBot="1">
      <c r="A13" s="57">
        <v>9</v>
      </c>
      <c r="B13" s="57" t="s">
        <v>54</v>
      </c>
      <c r="C13" s="57">
        <v>3</v>
      </c>
      <c r="D13" s="57" t="s">
        <v>116</v>
      </c>
      <c r="E13" s="57">
        <v>3</v>
      </c>
      <c r="F13" s="57">
        <v>3</v>
      </c>
      <c r="G13" s="57"/>
      <c r="H13" s="57"/>
      <c r="I13" s="57"/>
      <c r="J13" s="57"/>
      <c r="K13" s="53">
        <f t="shared" si="0"/>
        <v>50</v>
      </c>
      <c r="L13" s="53">
        <v>50</v>
      </c>
      <c r="M13" s="53"/>
      <c r="N13" s="17"/>
      <c r="O13" s="50">
        <v>1</v>
      </c>
      <c r="P13" s="32" t="s">
        <v>133</v>
      </c>
    </row>
    <row r="14" spans="1:16" ht="16.5" thickBot="1">
      <c r="A14" s="46">
        <v>10</v>
      </c>
      <c r="B14" s="57" t="s">
        <v>55</v>
      </c>
      <c r="C14" s="57">
        <v>4</v>
      </c>
      <c r="D14" s="57"/>
      <c r="E14" s="57">
        <v>3</v>
      </c>
      <c r="F14" s="57">
        <v>3</v>
      </c>
      <c r="G14" s="57"/>
      <c r="H14" s="57"/>
      <c r="I14" s="57"/>
      <c r="J14" s="57"/>
      <c r="K14" s="53">
        <f t="shared" si="0"/>
        <v>2</v>
      </c>
      <c r="L14" s="53"/>
      <c r="M14" s="56">
        <v>2</v>
      </c>
      <c r="N14" s="51"/>
      <c r="O14" s="160">
        <v>2</v>
      </c>
      <c r="P14" s="72" t="s">
        <v>134</v>
      </c>
    </row>
    <row r="15" spans="1:16" ht="16.5" thickBot="1">
      <c r="A15" s="46">
        <v>11</v>
      </c>
      <c r="B15" s="57" t="s">
        <v>56</v>
      </c>
      <c r="C15" s="57">
        <v>3</v>
      </c>
      <c r="D15" s="57" t="s">
        <v>116</v>
      </c>
      <c r="E15" s="57">
        <v>3</v>
      </c>
      <c r="F15" s="57">
        <v>4</v>
      </c>
      <c r="G15" s="57"/>
      <c r="H15" s="57"/>
      <c r="I15" s="57"/>
      <c r="J15" s="57"/>
      <c r="K15" s="53">
        <f t="shared" si="0"/>
        <v>0</v>
      </c>
      <c r="L15" s="53"/>
      <c r="M15" s="56"/>
      <c r="N15" s="46"/>
      <c r="O15" s="71">
        <v>1</v>
      </c>
      <c r="P15" s="73" t="s">
        <v>182</v>
      </c>
    </row>
    <row r="16" spans="1:16" ht="16.5" thickBot="1">
      <c r="A16" s="57">
        <v>12</v>
      </c>
      <c r="B16" s="57" t="s">
        <v>57</v>
      </c>
      <c r="C16" s="57">
        <v>4</v>
      </c>
      <c r="D16" s="57"/>
      <c r="E16" s="57">
        <v>3</v>
      </c>
      <c r="F16" s="57">
        <v>3</v>
      </c>
      <c r="G16" s="57"/>
      <c r="H16" s="57"/>
      <c r="I16" s="57"/>
      <c r="J16" s="57"/>
      <c r="K16" s="53">
        <f>SUM(L16:M16)</f>
        <v>30</v>
      </c>
      <c r="L16" s="53">
        <v>30</v>
      </c>
      <c r="M16" s="53"/>
      <c r="N16" s="11"/>
      <c r="O16" s="32"/>
      <c r="P16" s="32"/>
    </row>
    <row r="17" spans="1:16" ht="16.5" thickBot="1">
      <c r="A17" s="46">
        <v>13</v>
      </c>
      <c r="B17" s="57" t="s">
        <v>58</v>
      </c>
      <c r="C17" s="57">
        <v>3</v>
      </c>
      <c r="D17" s="57"/>
      <c r="E17" s="57">
        <v>3</v>
      </c>
      <c r="F17" s="57">
        <v>3</v>
      </c>
      <c r="G17" s="57"/>
      <c r="H17" s="57"/>
      <c r="I17" s="57"/>
      <c r="J17" s="57"/>
      <c r="K17" s="53">
        <f t="shared" si="0"/>
        <v>12</v>
      </c>
      <c r="L17" s="53">
        <v>6</v>
      </c>
      <c r="M17" s="53">
        <v>6</v>
      </c>
      <c r="N17" s="11"/>
      <c r="O17" s="32"/>
      <c r="P17" s="32"/>
    </row>
    <row r="18" spans="1:16" ht="16.5" thickBot="1">
      <c r="A18" s="97">
        <v>14</v>
      </c>
      <c r="B18" s="97" t="s">
        <v>59</v>
      </c>
      <c r="C18" s="97" t="s">
        <v>116</v>
      </c>
      <c r="D18" s="97"/>
      <c r="E18" s="97">
        <v>3</v>
      </c>
      <c r="F18" s="97">
        <v>3</v>
      </c>
      <c r="G18" s="57"/>
      <c r="H18" s="57"/>
      <c r="I18" s="57"/>
      <c r="J18" s="57"/>
      <c r="K18" s="53">
        <f t="shared" si="0"/>
        <v>20</v>
      </c>
      <c r="L18" s="53"/>
      <c r="M18" s="53">
        <v>20</v>
      </c>
      <c r="N18" s="11"/>
      <c r="O18" s="32"/>
      <c r="P18" s="32"/>
    </row>
    <row r="19" spans="1:16" ht="16.5" thickBot="1">
      <c r="A19" s="128">
        <v>15</v>
      </c>
      <c r="B19" s="128" t="s">
        <v>60</v>
      </c>
      <c r="C19" s="128">
        <v>4</v>
      </c>
      <c r="D19" s="128">
        <v>4</v>
      </c>
      <c r="E19" s="128">
        <v>3</v>
      </c>
      <c r="F19" s="128">
        <v>4</v>
      </c>
      <c r="G19" s="57"/>
      <c r="H19" s="57"/>
      <c r="I19" s="57"/>
      <c r="J19" s="57"/>
      <c r="K19" s="53">
        <f t="shared" si="0"/>
        <v>10</v>
      </c>
      <c r="L19" s="53">
        <v>2</v>
      </c>
      <c r="M19" s="53">
        <v>8</v>
      </c>
      <c r="N19" s="11"/>
      <c r="O19" s="32"/>
      <c r="P19" s="32"/>
    </row>
    <row r="20" spans="1:16" ht="16.5" thickBot="1">
      <c r="A20" s="46">
        <v>16</v>
      </c>
      <c r="B20" s="57" t="s">
        <v>61</v>
      </c>
      <c r="C20" s="57" t="s">
        <v>180</v>
      </c>
      <c r="D20" s="57"/>
      <c r="E20" s="57">
        <v>4</v>
      </c>
      <c r="F20" s="57">
        <v>4</v>
      </c>
      <c r="G20" s="57"/>
      <c r="H20" s="57"/>
      <c r="I20" s="57"/>
      <c r="J20" s="57"/>
      <c r="K20" s="53">
        <f t="shared" si="0"/>
        <v>4</v>
      </c>
      <c r="L20" s="53">
        <v>4</v>
      </c>
      <c r="M20" s="53"/>
      <c r="N20" s="11"/>
      <c r="O20" s="32"/>
      <c r="P20" s="32"/>
    </row>
    <row r="21" spans="1:16" ht="16.5" thickBot="1">
      <c r="A21" s="97">
        <v>17</v>
      </c>
      <c r="B21" s="97" t="s">
        <v>62</v>
      </c>
      <c r="C21" s="97" t="s">
        <v>116</v>
      </c>
      <c r="D21" s="97">
        <v>3</v>
      </c>
      <c r="E21" s="97" t="s">
        <v>116</v>
      </c>
      <c r="F21" s="97">
        <v>3</v>
      </c>
      <c r="G21" s="57"/>
      <c r="H21" s="57"/>
      <c r="I21" s="57"/>
      <c r="J21" s="57"/>
      <c r="K21" s="68">
        <f t="shared" si="0"/>
        <v>32</v>
      </c>
      <c r="L21" s="68"/>
      <c r="M21" s="68">
        <v>32</v>
      </c>
      <c r="N21" s="11"/>
      <c r="O21" s="32"/>
      <c r="P21" s="32"/>
    </row>
    <row r="22" spans="1:16" ht="16.5" thickBot="1">
      <c r="A22" s="46">
        <v>18</v>
      </c>
      <c r="B22" s="57" t="s">
        <v>63</v>
      </c>
      <c r="C22" s="57">
        <v>3</v>
      </c>
      <c r="D22" s="57"/>
      <c r="E22" s="57" t="s">
        <v>116</v>
      </c>
      <c r="F22" s="57">
        <v>3</v>
      </c>
      <c r="G22" s="57"/>
      <c r="H22" s="57"/>
      <c r="I22" s="57"/>
      <c r="J22" s="57"/>
      <c r="K22" s="53">
        <f t="shared" si="0"/>
        <v>22</v>
      </c>
      <c r="L22" s="53">
        <v>2</v>
      </c>
      <c r="M22" s="53">
        <v>20</v>
      </c>
      <c r="N22" s="11"/>
      <c r="O22" s="32"/>
      <c r="P22" s="32"/>
    </row>
    <row r="23" spans="1:16" ht="16.5" thickBot="1">
      <c r="A23" s="46">
        <v>19</v>
      </c>
      <c r="B23" s="57" t="s">
        <v>64</v>
      </c>
      <c r="C23" s="57">
        <v>3</v>
      </c>
      <c r="D23" s="57">
        <v>5</v>
      </c>
      <c r="E23" s="57" t="s">
        <v>116</v>
      </c>
      <c r="F23" s="57">
        <v>3</v>
      </c>
      <c r="G23" s="57"/>
      <c r="H23" s="57"/>
      <c r="I23" s="57"/>
      <c r="J23" s="57"/>
      <c r="K23" s="53">
        <f t="shared" si="0"/>
        <v>18</v>
      </c>
      <c r="L23" s="53"/>
      <c r="M23" s="53">
        <v>18</v>
      </c>
      <c r="N23" s="11"/>
      <c r="O23" s="32"/>
      <c r="P23" s="32"/>
    </row>
    <row r="24" spans="1:16" ht="16.5" thickBot="1">
      <c r="A24" s="57">
        <v>20</v>
      </c>
      <c r="B24" s="57" t="s">
        <v>148</v>
      </c>
      <c r="C24" s="57">
        <v>3</v>
      </c>
      <c r="D24" s="57"/>
      <c r="E24" s="57">
        <v>3</v>
      </c>
      <c r="F24" s="57">
        <v>3</v>
      </c>
      <c r="G24" s="57"/>
      <c r="H24" s="57"/>
      <c r="I24" s="57"/>
      <c r="J24" s="57"/>
      <c r="K24" s="53">
        <f t="shared" si="0"/>
        <v>12</v>
      </c>
      <c r="L24" s="53">
        <v>6</v>
      </c>
      <c r="M24" s="53">
        <v>6</v>
      </c>
      <c r="N24" s="11"/>
      <c r="O24" s="32"/>
      <c r="P24" s="32"/>
    </row>
    <row r="25" spans="1:16" ht="16.5" thickBot="1">
      <c r="A25" s="97">
        <v>21</v>
      </c>
      <c r="B25" s="97" t="s">
        <v>149</v>
      </c>
      <c r="C25" s="97">
        <v>3</v>
      </c>
      <c r="D25" s="97">
        <v>2</v>
      </c>
      <c r="E25" s="97">
        <v>3</v>
      </c>
      <c r="F25" s="97">
        <v>3</v>
      </c>
      <c r="G25" s="57"/>
      <c r="H25" s="57"/>
      <c r="I25" s="57"/>
      <c r="J25" s="57"/>
      <c r="K25" s="53">
        <f>SUM(L25:M25)</f>
        <v>12</v>
      </c>
      <c r="L25" s="53">
        <v>10</v>
      </c>
      <c r="M25" s="53">
        <v>2</v>
      </c>
      <c r="N25" s="11"/>
      <c r="O25" s="32"/>
      <c r="P25" s="32"/>
    </row>
    <row r="26" spans="1:16" ht="17.25" customHeight="1" thickBot="1">
      <c r="A26" s="97">
        <v>22</v>
      </c>
      <c r="B26" s="97" t="s">
        <v>150</v>
      </c>
      <c r="C26" s="97">
        <v>3</v>
      </c>
      <c r="D26" s="97">
        <v>2</v>
      </c>
      <c r="E26" s="97">
        <v>3</v>
      </c>
      <c r="F26" s="97">
        <v>3</v>
      </c>
      <c r="G26" s="57"/>
      <c r="H26" s="57"/>
      <c r="I26" s="57"/>
      <c r="J26" s="57"/>
      <c r="K26" s="53">
        <f t="shared" si="0"/>
        <v>24</v>
      </c>
      <c r="L26" s="53">
        <v>2</v>
      </c>
      <c r="M26" s="53">
        <v>22</v>
      </c>
      <c r="N26" s="11"/>
      <c r="O26" s="32"/>
      <c r="P26" s="32"/>
    </row>
    <row r="27" spans="1:16" ht="16.5" thickBot="1">
      <c r="A27" s="101">
        <v>23</v>
      </c>
      <c r="B27" s="101" t="s">
        <v>151</v>
      </c>
      <c r="C27" s="101">
        <v>4</v>
      </c>
      <c r="D27" s="101">
        <v>4</v>
      </c>
      <c r="E27" s="101">
        <v>4</v>
      </c>
      <c r="F27" s="101">
        <v>4</v>
      </c>
      <c r="G27" s="57"/>
      <c r="H27" s="57"/>
      <c r="I27" s="57"/>
      <c r="J27" s="57"/>
      <c r="K27" s="53">
        <f t="shared" si="0"/>
        <v>6</v>
      </c>
      <c r="L27" s="53">
        <v>6</v>
      </c>
      <c r="M27" s="53"/>
      <c r="N27" s="11"/>
      <c r="O27" s="32"/>
      <c r="P27" s="32"/>
    </row>
    <row r="28" spans="1:16" ht="16.5" thickBot="1">
      <c r="A28" s="97">
        <v>24</v>
      </c>
      <c r="B28" s="97" t="s">
        <v>152</v>
      </c>
      <c r="C28" s="97"/>
      <c r="D28" s="97" t="s">
        <v>116</v>
      </c>
      <c r="E28" s="97">
        <v>3</v>
      </c>
      <c r="F28" s="97">
        <v>3</v>
      </c>
      <c r="G28" s="57"/>
      <c r="H28" s="57"/>
      <c r="I28" s="57"/>
      <c r="J28" s="57"/>
      <c r="K28" s="53">
        <f t="shared" si="0"/>
        <v>12</v>
      </c>
      <c r="L28" s="53">
        <v>6</v>
      </c>
      <c r="M28" s="53">
        <v>6</v>
      </c>
      <c r="N28" s="11"/>
      <c r="O28" s="32"/>
      <c r="P28" s="32"/>
    </row>
    <row r="29" spans="1:16" ht="16.5" thickBot="1">
      <c r="A29" s="97">
        <v>25</v>
      </c>
      <c r="B29" s="97" t="s">
        <v>124</v>
      </c>
      <c r="C29" s="97">
        <v>4</v>
      </c>
      <c r="D29" s="97" t="s">
        <v>116</v>
      </c>
      <c r="E29" s="97">
        <v>3</v>
      </c>
      <c r="F29" s="97">
        <v>3</v>
      </c>
      <c r="G29" s="57"/>
      <c r="H29" s="57"/>
      <c r="I29" s="57"/>
      <c r="J29" s="57"/>
      <c r="K29" s="53">
        <f t="shared" si="0"/>
        <v>6</v>
      </c>
      <c r="L29" s="53">
        <v>6</v>
      </c>
      <c r="M29" s="53"/>
      <c r="N29" s="11"/>
      <c r="O29" s="32"/>
      <c r="P29" s="32"/>
    </row>
    <row r="30" spans="1:16" ht="16.5" thickBot="1">
      <c r="A30" s="97">
        <v>26</v>
      </c>
      <c r="B30" s="97" t="s">
        <v>125</v>
      </c>
      <c r="C30" s="97">
        <v>4</v>
      </c>
      <c r="D30" s="97"/>
      <c r="E30" s="97">
        <v>3</v>
      </c>
      <c r="F30" s="97">
        <v>3</v>
      </c>
      <c r="G30" s="57"/>
      <c r="H30" s="57"/>
      <c r="I30" s="57"/>
      <c r="J30" s="57"/>
      <c r="K30" s="68">
        <f t="shared" si="0"/>
        <v>33</v>
      </c>
      <c r="L30" s="68">
        <v>33</v>
      </c>
      <c r="M30" s="68"/>
      <c r="N30" s="11"/>
      <c r="O30" s="32"/>
      <c r="P30" s="32"/>
    </row>
    <row r="31" spans="1:16" ht="16.5" thickBot="1">
      <c r="A31" s="67"/>
      <c r="B31" s="78"/>
      <c r="C31" s="99"/>
      <c r="D31" s="99"/>
      <c r="E31" s="53"/>
      <c r="F31" s="53"/>
      <c r="G31" s="53"/>
      <c r="H31" s="53"/>
      <c r="I31" s="53"/>
      <c r="J31" s="53"/>
      <c r="K31" s="53"/>
      <c r="L31" s="53"/>
      <c r="M31" s="53"/>
      <c r="N31" s="11"/>
      <c r="O31" s="32"/>
      <c r="P31" s="32"/>
    </row>
    <row r="32" spans="1:16" ht="27" thickBot="1">
      <c r="A32" s="30" t="s">
        <v>127</v>
      </c>
      <c r="B32" s="159">
        <f>(N39-N38+N37)/N39</f>
        <v>0.8736842105263158</v>
      </c>
      <c r="C32" s="29"/>
      <c r="D32" s="46"/>
      <c r="E32" s="11"/>
      <c r="F32" s="11"/>
      <c r="G32" s="11"/>
      <c r="H32" s="11"/>
      <c r="I32" s="11"/>
      <c r="J32" s="11"/>
      <c r="K32" s="11"/>
      <c r="L32" s="11"/>
      <c r="M32" s="11"/>
      <c r="N32" s="29"/>
      <c r="O32" s="182">
        <f>(N34*5+N35*4+N36*3+N37*N38*2)-2*N5*E39</f>
        <v>122</v>
      </c>
      <c r="P32" s="182"/>
    </row>
    <row r="33" spans="1:16" ht="27" thickBot="1">
      <c r="A33" s="28" t="s">
        <v>126</v>
      </c>
      <c r="B33" s="114">
        <f>O32/O33</f>
        <v>0.391025641025641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29"/>
      <c r="O33" s="182">
        <f>3*N5*E39</f>
        <v>312</v>
      </c>
      <c r="P33" s="182"/>
    </row>
    <row r="34" spans="1:16" ht="16.5" thickBot="1">
      <c r="A34" s="10"/>
      <c r="B34" s="9" t="s">
        <v>40</v>
      </c>
      <c r="C34" s="11">
        <f>COUNTIF(C5:C31,5)</f>
        <v>1</v>
      </c>
      <c r="D34" s="11">
        <f>COUNTIF(D5:D31,5)</f>
        <v>2</v>
      </c>
      <c r="E34" s="11">
        <f>COUNTIF(E5:E31,5)</f>
        <v>1</v>
      </c>
      <c r="F34" s="11">
        <f>COUNTIF(F5:F31,5)</f>
        <v>1</v>
      </c>
      <c r="G34" s="11"/>
      <c r="H34" s="11"/>
      <c r="I34" s="11"/>
      <c r="J34" s="11"/>
      <c r="K34" s="11"/>
      <c r="L34" s="11"/>
      <c r="M34" s="11"/>
      <c r="N34" s="20">
        <f>SUM(C34:J34)</f>
        <v>5</v>
      </c>
      <c r="O34" s="32"/>
      <c r="P34" s="32"/>
    </row>
    <row r="35" spans="1:16" ht="16.5" thickBot="1">
      <c r="A35" s="10"/>
      <c r="B35" s="9" t="s">
        <v>41</v>
      </c>
      <c r="C35" s="11">
        <f>COUNTIF(C5:C31,4)+1</f>
        <v>10</v>
      </c>
      <c r="D35" s="11">
        <f>COUNTIF(D5:D31,4)+4</f>
        <v>6</v>
      </c>
      <c r="E35" s="11">
        <f>COUNTIF(E5:E31,4)</f>
        <v>3</v>
      </c>
      <c r="F35" s="11">
        <f>COUNTIF(F5:F31,4)</f>
        <v>8</v>
      </c>
      <c r="G35" s="11"/>
      <c r="H35" s="11"/>
      <c r="I35" s="11"/>
      <c r="J35" s="11"/>
      <c r="K35" s="11"/>
      <c r="L35" s="11"/>
      <c r="M35" s="11"/>
      <c r="N35" s="20">
        <f>SUM(C35:J35)</f>
        <v>27</v>
      </c>
      <c r="O35" s="32"/>
      <c r="P35" s="32"/>
    </row>
    <row r="36" spans="1:16" ht="16.5" thickBot="1">
      <c r="A36" s="10"/>
      <c r="B36" s="9" t="s">
        <v>42</v>
      </c>
      <c r="C36" s="11">
        <f>COUNTIF(C5:C31,3)</f>
        <v>10</v>
      </c>
      <c r="D36" s="11">
        <f>COUNTIF(D5:D31,3)</f>
        <v>1</v>
      </c>
      <c r="E36" s="11">
        <f>COUNTIF(E5:E31,3)</f>
        <v>19</v>
      </c>
      <c r="F36" s="11">
        <f>COUNTIF(F5:F31,3)</f>
        <v>17</v>
      </c>
      <c r="G36" s="11"/>
      <c r="H36" s="11"/>
      <c r="I36" s="11"/>
      <c r="J36" s="11"/>
      <c r="K36" s="11"/>
      <c r="L36" s="11"/>
      <c r="M36" s="11"/>
      <c r="N36" s="20">
        <f>SUM(C36:J36)</f>
        <v>47</v>
      </c>
      <c r="O36" s="32"/>
      <c r="P36" s="32"/>
    </row>
    <row r="37" spans="1:16" ht="16.5" thickBot="1">
      <c r="A37" s="10"/>
      <c r="B37" s="9" t="s">
        <v>43</v>
      </c>
      <c r="C37" s="11">
        <f>COUNTIF(C5:C31,2)</f>
        <v>0</v>
      </c>
      <c r="D37" s="11">
        <f>COUNTIF(D5:D31,2)</f>
        <v>2</v>
      </c>
      <c r="E37" s="11">
        <f>COUNTIF(E5:E31,2)</f>
        <v>0</v>
      </c>
      <c r="F37" s="11">
        <f>COUNTIF(F5:F31,2)</f>
        <v>0</v>
      </c>
      <c r="G37" s="11"/>
      <c r="H37" s="11"/>
      <c r="I37" s="11"/>
      <c r="J37" s="11"/>
      <c r="K37" s="17"/>
      <c r="L37" s="17"/>
      <c r="M37" s="17"/>
      <c r="N37" s="20">
        <f>SUM(C37:J37)</f>
        <v>2</v>
      </c>
      <c r="O37" s="32"/>
      <c r="P37" s="32"/>
    </row>
    <row r="38" spans="1:16" ht="15.75">
      <c r="A38" s="16"/>
      <c r="B38" s="8" t="s">
        <v>123</v>
      </c>
      <c r="C38" s="17">
        <v>4</v>
      </c>
      <c r="D38" s="17">
        <v>7</v>
      </c>
      <c r="E38" s="17">
        <v>3</v>
      </c>
      <c r="F38" s="17"/>
      <c r="G38" s="17"/>
      <c r="H38" s="17"/>
      <c r="I38" s="17"/>
      <c r="J38" s="70"/>
      <c r="K38" s="15"/>
      <c r="L38" s="15"/>
      <c r="M38" s="15"/>
      <c r="N38" s="24">
        <f>SUM(C38:J38)</f>
        <v>14</v>
      </c>
      <c r="O38" s="32"/>
      <c r="P38" s="32"/>
    </row>
    <row r="39" spans="1:41" s="23" customFormat="1" ht="19.5" customHeight="1">
      <c r="A39" s="36"/>
      <c r="B39" s="36" t="s">
        <v>122</v>
      </c>
      <c r="C39" s="36">
        <f>SUM(C34:C38)</f>
        <v>25</v>
      </c>
      <c r="D39" s="36">
        <f>SUM(D34:D38)</f>
        <v>18</v>
      </c>
      <c r="E39" s="36">
        <f>SUM(E34:E38)</f>
        <v>26</v>
      </c>
      <c r="F39" s="36">
        <f>SUM(F34:F38)</f>
        <v>26</v>
      </c>
      <c r="G39" s="36"/>
      <c r="H39" s="36"/>
      <c r="I39" s="36"/>
      <c r="J39" s="36"/>
      <c r="K39" s="75">
        <f>SUM(K5:K31)</f>
        <v>425</v>
      </c>
      <c r="L39" s="75">
        <f>SUM(L5:L31)</f>
        <v>185</v>
      </c>
      <c r="M39" s="76">
        <f>SUM(M5:M31)</f>
        <v>240</v>
      </c>
      <c r="N39" s="74">
        <f>SUM(N34:N38)</f>
        <v>95</v>
      </c>
      <c r="O39" s="37"/>
      <c r="P39" s="37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6"/>
      <c r="AO39" s="26"/>
    </row>
    <row r="42" spans="1:11" ht="41.25" customHeight="1">
      <c r="A42" s="43" t="s">
        <v>129</v>
      </c>
      <c r="B42" s="158">
        <f>(N6-K39)/N6</f>
        <v>0.8864850427350427</v>
      </c>
      <c r="I42" s="179" t="s">
        <v>147</v>
      </c>
      <c r="J42" s="180"/>
      <c r="K42" s="181"/>
    </row>
    <row r="43" spans="1:2" ht="41.25">
      <c r="A43" s="43" t="s">
        <v>130</v>
      </c>
      <c r="B43" s="158">
        <f>M39/N6</f>
        <v>0.0641025641025641</v>
      </c>
    </row>
  </sheetData>
  <sheetProtection/>
  <mergeCells count="15">
    <mergeCell ref="I42:K42"/>
    <mergeCell ref="O33:P33"/>
    <mergeCell ref="O32:P32"/>
    <mergeCell ref="L2:M2"/>
    <mergeCell ref="K2:K4"/>
    <mergeCell ref="H2:H4"/>
    <mergeCell ref="C1:J1"/>
    <mergeCell ref="K1:M1"/>
    <mergeCell ref="C2:C4"/>
    <mergeCell ref="E2:E4"/>
    <mergeCell ref="I2:I4"/>
    <mergeCell ref="D2:D4"/>
    <mergeCell ref="J2:J4"/>
    <mergeCell ref="G2:G4"/>
    <mergeCell ref="F2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115" zoomScaleNormal="85" zoomScaleSheetLayoutView="115" zoomScalePageLayoutView="0" workbookViewId="0" topLeftCell="A22">
      <selection activeCell="B37" sqref="B37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9" width="4.7109375" style="0" customWidth="1"/>
    <col min="14" max="14" width="6.421875" style="0" customWidth="1"/>
    <col min="15" max="15" width="7.8515625" style="0" customWidth="1"/>
  </cols>
  <sheetData>
    <row r="1" spans="1:13" ht="19.5" thickBot="1">
      <c r="A1" s="1" t="s">
        <v>0</v>
      </c>
      <c r="B1" s="65" t="s">
        <v>2</v>
      </c>
      <c r="C1" s="172" t="s">
        <v>4</v>
      </c>
      <c r="D1" s="173"/>
      <c r="E1" s="173"/>
      <c r="F1" s="173"/>
      <c r="G1" s="173"/>
      <c r="H1" s="173"/>
      <c r="I1" s="173"/>
      <c r="J1" s="187" t="s">
        <v>5</v>
      </c>
      <c r="K1" s="188"/>
      <c r="L1" s="189"/>
      <c r="M1" s="7" t="s">
        <v>6</v>
      </c>
    </row>
    <row r="2" spans="1:13" ht="16.5" customHeight="1" thickBot="1">
      <c r="A2" s="2" t="s">
        <v>1</v>
      </c>
      <c r="B2" s="66" t="s">
        <v>3</v>
      </c>
      <c r="C2" s="177" t="s">
        <v>225</v>
      </c>
      <c r="D2" s="175" t="s">
        <v>179</v>
      </c>
      <c r="E2" s="175" t="s">
        <v>192</v>
      </c>
      <c r="F2" s="177"/>
      <c r="G2" s="177"/>
      <c r="H2" s="177"/>
      <c r="I2" s="177"/>
      <c r="J2" s="183" t="s">
        <v>8</v>
      </c>
      <c r="K2" s="172" t="s">
        <v>9</v>
      </c>
      <c r="L2" s="174"/>
      <c r="M2" s="8" t="s">
        <v>7</v>
      </c>
    </row>
    <row r="3" spans="1:13" ht="15.75">
      <c r="A3" s="3"/>
      <c r="B3" s="5"/>
      <c r="C3" s="178"/>
      <c r="D3" s="176"/>
      <c r="E3" s="176"/>
      <c r="F3" s="178"/>
      <c r="G3" s="178"/>
      <c r="H3" s="178"/>
      <c r="I3" s="178"/>
      <c r="J3" s="184"/>
      <c r="K3" s="8" t="s">
        <v>10</v>
      </c>
      <c r="L3" s="8" t="s">
        <v>12</v>
      </c>
      <c r="M3" s="5"/>
    </row>
    <row r="4" spans="1:13" ht="32.25" customHeight="1" thickBot="1">
      <c r="A4" s="77"/>
      <c r="B4" s="78"/>
      <c r="C4" s="190"/>
      <c r="D4" s="191"/>
      <c r="E4" s="191"/>
      <c r="F4" s="192"/>
      <c r="G4" s="192"/>
      <c r="H4" s="192"/>
      <c r="I4" s="192"/>
      <c r="J4" s="185"/>
      <c r="K4" s="9" t="s">
        <v>11</v>
      </c>
      <c r="L4" s="9" t="s">
        <v>13</v>
      </c>
      <c r="M4" s="6"/>
    </row>
    <row r="5" spans="1:13" ht="15.75" customHeight="1" thickBot="1">
      <c r="A5" s="101">
        <v>1</v>
      </c>
      <c r="B5" s="127" t="s">
        <v>86</v>
      </c>
      <c r="C5" s="69">
        <v>4</v>
      </c>
      <c r="D5" s="69">
        <v>4</v>
      </c>
      <c r="E5" s="69">
        <v>4</v>
      </c>
      <c r="F5" s="53"/>
      <c r="G5" s="53"/>
      <c r="H5" s="53"/>
      <c r="I5" s="53"/>
      <c r="J5" s="53">
        <f>SUM(K5:L5)</f>
        <v>4</v>
      </c>
      <c r="K5" s="53">
        <v>4</v>
      </c>
      <c r="L5" s="53"/>
      <c r="M5" s="42">
        <v>3</v>
      </c>
    </row>
    <row r="6" spans="1:13" ht="15.75" customHeight="1" thickBot="1">
      <c r="A6" s="79">
        <v>2</v>
      </c>
      <c r="B6" s="93" t="s">
        <v>87</v>
      </c>
      <c r="C6" s="69">
        <v>4</v>
      </c>
      <c r="D6" s="69">
        <v>4</v>
      </c>
      <c r="E6" s="69">
        <v>4</v>
      </c>
      <c r="F6" s="53"/>
      <c r="G6" s="53"/>
      <c r="H6" s="53"/>
      <c r="I6" s="53"/>
      <c r="J6" s="53">
        <f aca="true" t="shared" si="0" ref="J6:J35">SUM(K6:L6)</f>
        <v>2</v>
      </c>
      <c r="K6" s="53"/>
      <c r="L6" s="53">
        <v>2</v>
      </c>
      <c r="M6" s="42">
        <v>4464</v>
      </c>
    </row>
    <row r="7" spans="1:13" ht="15.75" customHeight="1" thickBot="1">
      <c r="A7" s="79">
        <v>3</v>
      </c>
      <c r="B7" s="93" t="s">
        <v>88</v>
      </c>
      <c r="C7" s="69">
        <v>4</v>
      </c>
      <c r="D7" s="69">
        <v>4</v>
      </c>
      <c r="E7" s="69">
        <v>4</v>
      </c>
      <c r="F7" s="53"/>
      <c r="G7" s="53"/>
      <c r="H7" s="53"/>
      <c r="I7" s="53"/>
      <c r="J7" s="53">
        <f t="shared" si="0"/>
        <v>6</v>
      </c>
      <c r="K7" s="53"/>
      <c r="L7" s="53">
        <v>6</v>
      </c>
      <c r="M7" s="11"/>
    </row>
    <row r="8" spans="1:15" ht="15.75" customHeight="1" thickBot="1">
      <c r="A8" s="87">
        <v>4</v>
      </c>
      <c r="B8" s="62" t="s">
        <v>111</v>
      </c>
      <c r="C8" s="53">
        <v>3</v>
      </c>
      <c r="D8" s="53">
        <v>4</v>
      </c>
      <c r="E8" s="53">
        <v>4</v>
      </c>
      <c r="F8" s="53"/>
      <c r="G8" s="53"/>
      <c r="H8" s="53"/>
      <c r="I8" s="53"/>
      <c r="J8" s="53">
        <f t="shared" si="0"/>
        <v>6</v>
      </c>
      <c r="K8" s="53"/>
      <c r="L8" s="53">
        <v>6</v>
      </c>
      <c r="M8" s="29"/>
      <c r="N8" s="82" t="s">
        <v>183</v>
      </c>
      <c r="O8" s="83">
        <v>15</v>
      </c>
    </row>
    <row r="9" spans="1:15" ht="15.75" customHeight="1" thickBot="1">
      <c r="A9" s="79">
        <v>5</v>
      </c>
      <c r="B9" s="93" t="s">
        <v>89</v>
      </c>
      <c r="C9" s="69">
        <v>4</v>
      </c>
      <c r="D9" s="69">
        <v>4</v>
      </c>
      <c r="E9" s="69">
        <v>4</v>
      </c>
      <c r="F9" s="53"/>
      <c r="G9" s="53"/>
      <c r="H9" s="53"/>
      <c r="I9" s="53"/>
      <c r="J9" s="53">
        <f t="shared" si="0"/>
        <v>12</v>
      </c>
      <c r="K9" s="53">
        <v>12</v>
      </c>
      <c r="L9" s="53"/>
      <c r="M9" s="29"/>
      <c r="N9" s="152" t="s">
        <v>186</v>
      </c>
      <c r="O9" s="83">
        <v>1</v>
      </c>
    </row>
    <row r="10" spans="1:15" ht="15.75" customHeight="1" thickBot="1">
      <c r="A10" s="79">
        <v>6</v>
      </c>
      <c r="B10" s="93" t="s">
        <v>90</v>
      </c>
      <c r="C10" s="69">
        <v>5</v>
      </c>
      <c r="D10" s="69">
        <v>4</v>
      </c>
      <c r="E10" s="69">
        <v>4</v>
      </c>
      <c r="F10" s="53"/>
      <c r="G10" s="53"/>
      <c r="H10" s="53"/>
      <c r="I10" s="53"/>
      <c r="J10" s="53">
        <f t="shared" si="0"/>
        <v>0</v>
      </c>
      <c r="K10" s="53"/>
      <c r="L10" s="53"/>
      <c r="M10" s="29"/>
      <c r="N10" s="84" t="s">
        <v>116</v>
      </c>
      <c r="O10" s="83">
        <v>3</v>
      </c>
    </row>
    <row r="11" spans="1:13" ht="15.75" customHeight="1" thickBot="1">
      <c r="A11" s="79">
        <v>7</v>
      </c>
      <c r="B11" s="93" t="s">
        <v>91</v>
      </c>
      <c r="C11" s="69">
        <v>5</v>
      </c>
      <c r="D11" s="69">
        <v>4</v>
      </c>
      <c r="E11" s="69">
        <v>5</v>
      </c>
      <c r="F11" s="53"/>
      <c r="G11" s="53"/>
      <c r="H11" s="53"/>
      <c r="I11" s="53"/>
      <c r="J11" s="53">
        <f t="shared" si="0"/>
        <v>0</v>
      </c>
      <c r="K11" s="53"/>
      <c r="L11" s="53"/>
      <c r="M11" s="11"/>
    </row>
    <row r="12" spans="1:15" ht="15.75" customHeight="1" thickBot="1">
      <c r="A12" s="79">
        <v>8</v>
      </c>
      <c r="B12" s="93" t="s">
        <v>92</v>
      </c>
      <c r="C12" s="69">
        <v>4</v>
      </c>
      <c r="D12" s="69">
        <v>4</v>
      </c>
      <c r="E12" s="69">
        <v>4</v>
      </c>
      <c r="F12" s="53"/>
      <c r="G12" s="53"/>
      <c r="H12" s="53"/>
      <c r="I12" s="53"/>
      <c r="J12" s="53">
        <f t="shared" si="0"/>
        <v>4</v>
      </c>
      <c r="K12" s="53"/>
      <c r="L12" s="53">
        <v>4</v>
      </c>
      <c r="M12" s="11"/>
      <c r="O12" s="88"/>
    </row>
    <row r="13" spans="1:15" ht="15.75" customHeight="1" thickBot="1">
      <c r="A13" s="87">
        <v>9</v>
      </c>
      <c r="B13" s="62" t="s">
        <v>112</v>
      </c>
      <c r="C13" s="53">
        <v>3</v>
      </c>
      <c r="D13" s="53">
        <v>4</v>
      </c>
      <c r="E13" s="53"/>
      <c r="F13" s="53"/>
      <c r="G13" s="53"/>
      <c r="H13" s="53"/>
      <c r="I13" s="53"/>
      <c r="J13" s="53">
        <f t="shared" si="0"/>
        <v>14</v>
      </c>
      <c r="K13" s="53"/>
      <c r="L13" s="53">
        <v>14</v>
      </c>
      <c r="M13" s="11"/>
      <c r="O13" s="88"/>
    </row>
    <row r="14" spans="1:15" ht="15.75" customHeight="1" thickBot="1">
      <c r="A14" s="79">
        <v>10</v>
      </c>
      <c r="B14" s="93" t="s">
        <v>93</v>
      </c>
      <c r="C14" s="69">
        <v>4</v>
      </c>
      <c r="D14" s="69">
        <v>4</v>
      </c>
      <c r="E14" s="69">
        <v>4</v>
      </c>
      <c r="F14" s="53"/>
      <c r="G14" s="53"/>
      <c r="H14" s="53"/>
      <c r="I14" s="53"/>
      <c r="J14" s="53">
        <f t="shared" si="0"/>
        <v>2</v>
      </c>
      <c r="K14" s="53">
        <v>2</v>
      </c>
      <c r="L14" s="53"/>
      <c r="M14" s="11"/>
      <c r="O14" s="88"/>
    </row>
    <row r="15" spans="1:13" ht="15.75" customHeight="1" thickBot="1">
      <c r="A15" s="80">
        <v>11</v>
      </c>
      <c r="B15" s="151" t="s">
        <v>94</v>
      </c>
      <c r="C15" s="68" t="s">
        <v>116</v>
      </c>
      <c r="D15" s="68"/>
      <c r="E15" s="68"/>
      <c r="F15" s="53"/>
      <c r="G15" s="53"/>
      <c r="H15" s="53"/>
      <c r="I15" s="53"/>
      <c r="J15" s="53">
        <f t="shared" si="0"/>
        <v>36</v>
      </c>
      <c r="K15" s="53">
        <v>22</v>
      </c>
      <c r="L15" s="53">
        <v>14</v>
      </c>
      <c r="M15" s="11"/>
    </row>
    <row r="16" spans="1:13" ht="15.75" customHeight="1" thickBot="1">
      <c r="A16" s="79">
        <v>12</v>
      </c>
      <c r="B16" s="93" t="s">
        <v>95</v>
      </c>
      <c r="C16" s="69">
        <v>4</v>
      </c>
      <c r="D16" s="69">
        <v>4</v>
      </c>
      <c r="E16" s="69">
        <v>4</v>
      </c>
      <c r="F16" s="53"/>
      <c r="G16" s="53"/>
      <c r="H16" s="53"/>
      <c r="I16" s="53"/>
      <c r="J16" s="53">
        <f t="shared" si="0"/>
        <v>0</v>
      </c>
      <c r="K16" s="53"/>
      <c r="L16" s="53"/>
      <c r="M16" s="11"/>
    </row>
    <row r="17" spans="1:13" ht="15.75" customHeight="1" thickBot="1">
      <c r="A17" s="80">
        <v>13</v>
      </c>
      <c r="B17" s="151" t="s">
        <v>113</v>
      </c>
      <c r="C17" s="68">
        <v>3</v>
      </c>
      <c r="D17" s="68">
        <v>3</v>
      </c>
      <c r="E17" s="68"/>
      <c r="F17" s="53"/>
      <c r="G17" s="53"/>
      <c r="H17" s="53"/>
      <c r="I17" s="53"/>
      <c r="J17" s="53">
        <f t="shared" si="0"/>
        <v>16</v>
      </c>
      <c r="K17" s="53"/>
      <c r="L17" s="53">
        <v>16</v>
      </c>
      <c r="M17" s="17"/>
    </row>
    <row r="18" spans="1:14" ht="15.75" customHeight="1" thickBot="1">
      <c r="A18" s="79">
        <v>14</v>
      </c>
      <c r="B18" s="93" t="s">
        <v>96</v>
      </c>
      <c r="C18" s="69">
        <v>4</v>
      </c>
      <c r="D18" s="69">
        <v>4</v>
      </c>
      <c r="E18" s="69">
        <v>4</v>
      </c>
      <c r="F18" s="53"/>
      <c r="G18" s="53"/>
      <c r="H18" s="53"/>
      <c r="I18" s="53"/>
      <c r="J18" s="53">
        <f t="shared" si="0"/>
        <v>6</v>
      </c>
      <c r="K18" s="53">
        <v>6</v>
      </c>
      <c r="L18" s="56"/>
      <c r="M18" s="46"/>
      <c r="N18" s="58"/>
    </row>
    <row r="19" spans="1:14" ht="15.75" customHeight="1" thickBot="1">
      <c r="A19" s="80">
        <v>15</v>
      </c>
      <c r="B19" s="151" t="s">
        <v>97</v>
      </c>
      <c r="C19" s="68" t="s">
        <v>116</v>
      </c>
      <c r="D19" s="68">
        <v>4</v>
      </c>
      <c r="E19" s="68">
        <v>4</v>
      </c>
      <c r="F19" s="53"/>
      <c r="G19" s="53"/>
      <c r="H19" s="53"/>
      <c r="I19" s="53"/>
      <c r="J19" s="53">
        <f>SUM(K19:L19)</f>
        <v>10</v>
      </c>
      <c r="K19" s="53">
        <v>10</v>
      </c>
      <c r="L19" s="56"/>
      <c r="M19" s="46"/>
      <c r="N19" s="59"/>
    </row>
    <row r="20" spans="1:13" ht="15.75" customHeight="1" thickBot="1">
      <c r="A20" s="87">
        <v>16</v>
      </c>
      <c r="B20" s="62" t="s">
        <v>98</v>
      </c>
      <c r="C20" s="53"/>
      <c r="D20" s="53">
        <v>4</v>
      </c>
      <c r="E20" s="53">
        <v>4</v>
      </c>
      <c r="F20" s="53"/>
      <c r="G20" s="53"/>
      <c r="H20" s="53"/>
      <c r="I20" s="53"/>
      <c r="J20" s="53">
        <f t="shared" si="0"/>
        <v>4</v>
      </c>
      <c r="K20" s="53"/>
      <c r="L20" s="53">
        <v>4</v>
      </c>
      <c r="M20" s="11"/>
    </row>
    <row r="21" spans="1:13" ht="15.75" customHeight="1" thickBot="1">
      <c r="A21" s="117">
        <v>17</v>
      </c>
      <c r="B21" s="119" t="s">
        <v>99</v>
      </c>
      <c r="C21" s="118">
        <v>3</v>
      </c>
      <c r="D21" s="118">
        <v>4</v>
      </c>
      <c r="E21" s="118">
        <v>4</v>
      </c>
      <c r="F21" s="53"/>
      <c r="G21" s="53"/>
      <c r="H21" s="53"/>
      <c r="I21" s="53"/>
      <c r="J21" s="53">
        <f t="shared" si="0"/>
        <v>6</v>
      </c>
      <c r="K21" s="53">
        <v>6</v>
      </c>
      <c r="L21" s="53"/>
      <c r="M21" s="11"/>
    </row>
    <row r="22" spans="1:13" ht="15.75" customHeight="1" thickBot="1">
      <c r="A22" s="79">
        <v>18</v>
      </c>
      <c r="B22" s="93" t="s">
        <v>100</v>
      </c>
      <c r="C22" s="69">
        <v>4</v>
      </c>
      <c r="D22" s="69">
        <v>4</v>
      </c>
      <c r="E22" s="69">
        <v>5</v>
      </c>
      <c r="F22" s="53"/>
      <c r="G22" s="53"/>
      <c r="H22" s="53"/>
      <c r="I22" s="53"/>
      <c r="J22" s="53">
        <f t="shared" si="0"/>
        <v>0</v>
      </c>
      <c r="K22" s="53"/>
      <c r="L22" s="53"/>
      <c r="M22" s="11"/>
    </row>
    <row r="23" spans="1:13" ht="15.75" customHeight="1" thickBot="1">
      <c r="A23" s="87">
        <v>19</v>
      </c>
      <c r="B23" s="62" t="s">
        <v>101</v>
      </c>
      <c r="C23" s="53">
        <v>3</v>
      </c>
      <c r="D23" s="53" t="s">
        <v>180</v>
      </c>
      <c r="E23" s="53"/>
      <c r="F23" s="53"/>
      <c r="G23" s="53"/>
      <c r="H23" s="53"/>
      <c r="I23" s="53"/>
      <c r="J23" s="53">
        <f t="shared" si="0"/>
        <v>18</v>
      </c>
      <c r="K23" s="53"/>
      <c r="L23" s="53">
        <v>18</v>
      </c>
      <c r="M23" s="11"/>
    </row>
    <row r="24" spans="1:13" ht="15.75" customHeight="1" thickBot="1">
      <c r="A24" s="79">
        <v>20</v>
      </c>
      <c r="B24" s="93" t="s">
        <v>102</v>
      </c>
      <c r="C24" s="69">
        <v>5</v>
      </c>
      <c r="D24" s="69">
        <v>4</v>
      </c>
      <c r="E24" s="69">
        <v>5</v>
      </c>
      <c r="F24" s="53"/>
      <c r="G24" s="53"/>
      <c r="H24" s="53"/>
      <c r="I24" s="53"/>
      <c r="J24" s="53">
        <f t="shared" si="0"/>
        <v>0</v>
      </c>
      <c r="K24" s="53"/>
      <c r="L24" s="53"/>
      <c r="M24" s="11"/>
    </row>
    <row r="25" spans="1:13" ht="15.75" customHeight="1" thickBot="1">
      <c r="A25" s="87">
        <v>21</v>
      </c>
      <c r="B25" s="62" t="s">
        <v>103</v>
      </c>
      <c r="C25" s="53">
        <v>4</v>
      </c>
      <c r="D25" s="53">
        <v>4</v>
      </c>
      <c r="E25" s="53">
        <v>4</v>
      </c>
      <c r="F25" s="53"/>
      <c r="G25" s="53"/>
      <c r="H25" s="53"/>
      <c r="I25" s="53"/>
      <c r="J25" s="53">
        <f t="shared" si="0"/>
        <v>0</v>
      </c>
      <c r="K25" s="55"/>
      <c r="L25" s="55"/>
      <c r="M25" s="11"/>
    </row>
    <row r="26" spans="1:13" ht="15.75" customHeight="1" thickBot="1">
      <c r="A26" s="87">
        <v>22</v>
      </c>
      <c r="B26" s="62" t="s">
        <v>104</v>
      </c>
      <c r="C26" s="53">
        <v>3</v>
      </c>
      <c r="D26" s="53"/>
      <c r="E26" s="53"/>
      <c r="F26" s="53"/>
      <c r="G26" s="53"/>
      <c r="H26" s="53"/>
      <c r="I26" s="53"/>
      <c r="J26" s="53">
        <f t="shared" si="0"/>
        <v>6</v>
      </c>
      <c r="K26" s="57">
        <v>6</v>
      </c>
      <c r="L26" s="57"/>
      <c r="M26" s="11"/>
    </row>
    <row r="27" spans="1:13" ht="15.75" customHeight="1" thickBot="1">
      <c r="A27" s="87">
        <v>23</v>
      </c>
      <c r="B27" s="62" t="s">
        <v>105</v>
      </c>
      <c r="C27" s="53">
        <v>3</v>
      </c>
      <c r="D27" s="53"/>
      <c r="E27" s="53"/>
      <c r="F27" s="53"/>
      <c r="G27" s="53"/>
      <c r="H27" s="53"/>
      <c r="I27" s="53"/>
      <c r="J27" s="53">
        <f t="shared" si="0"/>
        <v>4</v>
      </c>
      <c r="K27" s="57"/>
      <c r="L27" s="57">
        <v>4</v>
      </c>
      <c r="M27" s="11"/>
    </row>
    <row r="28" spans="1:13" ht="15.75" customHeight="1" thickBot="1">
      <c r="A28" s="87">
        <v>24</v>
      </c>
      <c r="B28" s="62" t="s">
        <v>106</v>
      </c>
      <c r="C28" s="53">
        <v>3</v>
      </c>
      <c r="D28" s="53">
        <v>4</v>
      </c>
      <c r="E28" s="53">
        <v>4</v>
      </c>
      <c r="F28" s="53"/>
      <c r="G28" s="53"/>
      <c r="H28" s="53"/>
      <c r="I28" s="53"/>
      <c r="J28" s="53">
        <f t="shared" si="0"/>
        <v>2</v>
      </c>
      <c r="K28" s="53"/>
      <c r="L28" s="53">
        <v>2</v>
      </c>
      <c r="M28" s="11"/>
    </row>
    <row r="29" spans="1:13" ht="15.75" customHeight="1" thickBot="1">
      <c r="A29" s="79">
        <v>25</v>
      </c>
      <c r="B29" s="93" t="s">
        <v>107</v>
      </c>
      <c r="C29" s="69">
        <v>4</v>
      </c>
      <c r="D29" s="69" t="s">
        <v>180</v>
      </c>
      <c r="E29" s="69">
        <v>4</v>
      </c>
      <c r="F29" s="53"/>
      <c r="G29" s="53"/>
      <c r="H29" s="53"/>
      <c r="I29" s="53"/>
      <c r="J29" s="53">
        <f>SUM(K29:L29)</f>
        <v>8</v>
      </c>
      <c r="K29" s="53"/>
      <c r="L29" s="53">
        <v>8</v>
      </c>
      <c r="M29" s="11"/>
    </row>
    <row r="30" spans="1:13" ht="16.5" thickBot="1">
      <c r="A30" s="79">
        <v>26</v>
      </c>
      <c r="B30" s="93" t="s">
        <v>108</v>
      </c>
      <c r="C30" s="69">
        <v>4</v>
      </c>
      <c r="D30" s="69">
        <v>4</v>
      </c>
      <c r="E30" s="69">
        <v>4</v>
      </c>
      <c r="F30" s="53"/>
      <c r="G30" s="53"/>
      <c r="H30" s="53"/>
      <c r="I30" s="53"/>
      <c r="J30" s="53">
        <f t="shared" si="0"/>
        <v>12</v>
      </c>
      <c r="K30" s="53">
        <v>12</v>
      </c>
      <c r="L30" s="53"/>
      <c r="M30" s="11"/>
    </row>
    <row r="31" spans="1:13" ht="16.5" thickBot="1">
      <c r="A31" s="87">
        <v>27</v>
      </c>
      <c r="B31" s="62" t="s">
        <v>109</v>
      </c>
      <c r="C31" s="53">
        <v>4</v>
      </c>
      <c r="D31" s="53" t="s">
        <v>180</v>
      </c>
      <c r="E31" s="53"/>
      <c r="F31" s="53"/>
      <c r="G31" s="53"/>
      <c r="H31" s="53"/>
      <c r="I31" s="53"/>
      <c r="J31" s="53">
        <f t="shared" si="0"/>
        <v>4</v>
      </c>
      <c r="K31" s="53"/>
      <c r="L31" s="53">
        <v>4</v>
      </c>
      <c r="M31" s="11"/>
    </row>
    <row r="32" spans="1:13" ht="16.5" thickBot="1">
      <c r="A32" s="87">
        <v>28</v>
      </c>
      <c r="B32" s="62" t="s">
        <v>114</v>
      </c>
      <c r="C32" s="53">
        <v>3</v>
      </c>
      <c r="D32" s="53">
        <v>4</v>
      </c>
      <c r="E32" s="53">
        <v>4</v>
      </c>
      <c r="F32" s="53"/>
      <c r="G32" s="53"/>
      <c r="H32" s="53"/>
      <c r="I32" s="53"/>
      <c r="J32" s="53">
        <f t="shared" si="0"/>
        <v>0</v>
      </c>
      <c r="K32" s="53"/>
      <c r="L32" s="53"/>
      <c r="M32" s="11"/>
    </row>
    <row r="33" spans="1:14" ht="16.5" thickBot="1">
      <c r="A33" s="79">
        <v>29</v>
      </c>
      <c r="B33" s="93" t="s">
        <v>115</v>
      </c>
      <c r="C33" s="69">
        <v>4</v>
      </c>
      <c r="D33" s="69">
        <v>4</v>
      </c>
      <c r="E33" s="69">
        <v>4</v>
      </c>
      <c r="F33" s="53"/>
      <c r="G33" s="53"/>
      <c r="H33" s="53"/>
      <c r="I33" s="53"/>
      <c r="J33" s="53">
        <f t="shared" si="0"/>
        <v>8</v>
      </c>
      <c r="K33" s="53"/>
      <c r="L33" s="53">
        <v>8</v>
      </c>
      <c r="M33" s="29"/>
      <c r="N33" s="47">
        <f>(5*M38+4*M39+3*M40+2*M41)-(2*M5*C43)</f>
        <v>130</v>
      </c>
    </row>
    <row r="34" spans="1:14" ht="16.5" thickBot="1">
      <c r="A34" s="153">
        <v>30</v>
      </c>
      <c r="B34" s="154" t="s">
        <v>110</v>
      </c>
      <c r="C34" s="53">
        <v>3</v>
      </c>
      <c r="D34" s="53">
        <v>4</v>
      </c>
      <c r="E34" s="53"/>
      <c r="F34" s="53"/>
      <c r="G34" s="53"/>
      <c r="H34" s="53"/>
      <c r="I34" s="53"/>
      <c r="J34" s="53">
        <f t="shared" si="0"/>
        <v>2</v>
      </c>
      <c r="K34" s="53"/>
      <c r="L34" s="53">
        <v>2</v>
      </c>
      <c r="M34" s="29"/>
      <c r="N34" s="47">
        <f>3*M5*C43</f>
        <v>270</v>
      </c>
    </row>
    <row r="35" spans="1:13" ht="16.5" thickBot="1">
      <c r="A35" s="15">
        <v>31</v>
      </c>
      <c r="B35" s="124" t="s">
        <v>169</v>
      </c>
      <c r="C35" s="53">
        <v>3</v>
      </c>
      <c r="D35" s="53">
        <v>4</v>
      </c>
      <c r="E35" s="53">
        <v>4</v>
      </c>
      <c r="F35" s="53"/>
      <c r="G35" s="53"/>
      <c r="H35" s="53"/>
      <c r="I35" s="53"/>
      <c r="J35" s="53">
        <f t="shared" si="0"/>
        <v>0</v>
      </c>
      <c r="K35" s="53"/>
      <c r="L35" s="53"/>
      <c r="M35" s="11"/>
    </row>
    <row r="36" spans="1:13" ht="24" thickBot="1">
      <c r="A36" s="45" t="s">
        <v>131</v>
      </c>
      <c r="B36" s="155">
        <v>0.95</v>
      </c>
      <c r="C36" s="11"/>
      <c r="D36" s="11"/>
      <c r="E36" s="11"/>
      <c r="F36" s="11"/>
      <c r="G36" s="53"/>
      <c r="H36" s="11"/>
      <c r="I36" s="11"/>
      <c r="J36" s="15"/>
      <c r="K36" s="15"/>
      <c r="L36" s="15"/>
      <c r="M36" s="11"/>
    </row>
    <row r="37" spans="1:13" ht="24" thickBot="1">
      <c r="A37" s="45" t="s">
        <v>132</v>
      </c>
      <c r="B37" s="156">
        <f>N33/N34</f>
        <v>0.48148148148148145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6.5" thickBot="1">
      <c r="A38" s="10"/>
      <c r="B38" s="12" t="s">
        <v>40</v>
      </c>
      <c r="C38" s="11">
        <f>COUNTIF(C5:C35,5)</f>
        <v>3</v>
      </c>
      <c r="D38" s="11">
        <f>COUNTIF(D5:D35,5)</f>
        <v>0</v>
      </c>
      <c r="E38" s="11">
        <f>COUNTIF(E5:E35,5)</f>
        <v>3</v>
      </c>
      <c r="F38" s="11"/>
      <c r="G38" s="11"/>
      <c r="H38" s="11"/>
      <c r="I38" s="11"/>
      <c r="J38" s="11"/>
      <c r="K38" s="11"/>
      <c r="L38" s="11"/>
      <c r="M38" s="42">
        <f>SUM(C38:I38)</f>
        <v>6</v>
      </c>
    </row>
    <row r="39" spans="1:13" ht="16.5" thickBot="1">
      <c r="A39" s="10"/>
      <c r="B39" s="12" t="s">
        <v>41</v>
      </c>
      <c r="C39" s="11">
        <f>COUNTIF(C5:C35,4)</f>
        <v>14</v>
      </c>
      <c r="D39" s="11">
        <f>COUNTIF(D5:D35,4)+3</f>
        <v>27</v>
      </c>
      <c r="E39" s="11">
        <f>COUNTIF(E5:E35,4)</f>
        <v>20</v>
      </c>
      <c r="F39" s="11"/>
      <c r="G39" s="11"/>
      <c r="H39" s="11"/>
      <c r="I39" s="11"/>
      <c r="J39" s="11"/>
      <c r="K39" s="11"/>
      <c r="L39" s="11"/>
      <c r="M39" s="42">
        <f>SUM(C39:I39)</f>
        <v>61</v>
      </c>
    </row>
    <row r="40" spans="1:13" ht="16.5" thickBot="1">
      <c r="A40" s="10"/>
      <c r="B40" s="12" t="s">
        <v>42</v>
      </c>
      <c r="C40" s="11">
        <f>COUNTIF(C5:C35,3)</f>
        <v>11</v>
      </c>
      <c r="D40" s="11">
        <f>COUNTIF(D5:D35,3)</f>
        <v>1</v>
      </c>
      <c r="E40" s="11">
        <f>COUNTIF(E5:E35,3)</f>
        <v>0</v>
      </c>
      <c r="F40" s="11"/>
      <c r="G40" s="11"/>
      <c r="H40" s="11"/>
      <c r="I40" s="11"/>
      <c r="J40" s="11"/>
      <c r="K40" s="11"/>
      <c r="L40" s="11"/>
      <c r="M40" s="42">
        <f>SUM(C40:I40)</f>
        <v>12</v>
      </c>
    </row>
    <row r="41" spans="1:13" ht="16.5" thickBot="1">
      <c r="A41" s="10"/>
      <c r="B41" s="12" t="s">
        <v>43</v>
      </c>
      <c r="C41" s="11">
        <f>COUNTIF(C5:C35,2)</f>
        <v>0</v>
      </c>
      <c r="D41" s="11">
        <f>COUNTIF(D5:D35,2)</f>
        <v>0</v>
      </c>
      <c r="E41" s="11">
        <f>COUNTIF(E5:E35,2)</f>
        <v>0</v>
      </c>
      <c r="F41" s="11"/>
      <c r="G41" s="11"/>
      <c r="H41" s="11"/>
      <c r="I41" s="11"/>
      <c r="J41" s="11"/>
      <c r="K41" s="11"/>
      <c r="L41" s="11"/>
      <c r="M41" s="42">
        <f>SUM(C41:I41)</f>
        <v>0</v>
      </c>
    </row>
    <row r="42" spans="1:13" ht="16.5" thickBot="1">
      <c r="A42" s="10"/>
      <c r="B42" s="12" t="s">
        <v>116</v>
      </c>
      <c r="C42" s="11">
        <v>2</v>
      </c>
      <c r="D42" s="11">
        <v>1</v>
      </c>
      <c r="E42" s="11">
        <v>1</v>
      </c>
      <c r="F42" s="11"/>
      <c r="G42" s="11"/>
      <c r="H42" s="11"/>
      <c r="I42" s="11"/>
      <c r="J42" s="11"/>
      <c r="K42" s="11"/>
      <c r="L42" s="11"/>
      <c r="M42" s="42">
        <f>SUM(C42:I42)</f>
        <v>4</v>
      </c>
    </row>
    <row r="43" spans="1:13" ht="16.5" thickBot="1">
      <c r="A43" s="10"/>
      <c r="B43" s="12" t="s">
        <v>44</v>
      </c>
      <c r="C43" s="11">
        <f>SUM(C38:C42)</f>
        <v>30</v>
      </c>
      <c r="D43" s="11">
        <f aca="true" t="shared" si="1" ref="D43:I43">SUM(D38:D42)</f>
        <v>29</v>
      </c>
      <c r="E43" s="11">
        <f t="shared" si="1"/>
        <v>24</v>
      </c>
      <c r="F43" s="11">
        <f t="shared" si="1"/>
        <v>0</v>
      </c>
      <c r="G43" s="11">
        <f t="shared" si="1"/>
        <v>0</v>
      </c>
      <c r="H43" s="11">
        <f t="shared" si="1"/>
        <v>0</v>
      </c>
      <c r="I43" s="11">
        <f t="shared" si="1"/>
        <v>0</v>
      </c>
      <c r="J43" s="44">
        <f>SUM(J5:J35)</f>
        <v>192</v>
      </c>
      <c r="K43" s="44">
        <f>SUM(K5:K35)</f>
        <v>80</v>
      </c>
      <c r="L43" s="44">
        <f>SUM(L5:L35)</f>
        <v>112</v>
      </c>
      <c r="M43" s="11">
        <f>SUM(M38:M42)</f>
        <v>83</v>
      </c>
    </row>
    <row r="45" spans="1:10" ht="30.75" customHeight="1">
      <c r="A45" s="81" t="s">
        <v>184</v>
      </c>
      <c r="B45" s="106">
        <f>(M6-J43)/M6</f>
        <v>0.956989247311828</v>
      </c>
      <c r="G45" s="186" t="s">
        <v>153</v>
      </c>
      <c r="H45" s="186"/>
      <c r="I45" s="186"/>
      <c r="J45" s="186"/>
    </row>
    <row r="46" spans="1:2" ht="27.75">
      <c r="A46" s="43" t="s">
        <v>185</v>
      </c>
      <c r="B46" s="106">
        <f>L43/M6</f>
        <v>0.025089605734767026</v>
      </c>
    </row>
    <row r="58" ht="12.75">
      <c r="D58" s="54"/>
    </row>
  </sheetData>
  <sheetProtection/>
  <mergeCells count="12">
    <mergeCell ref="I2:I4"/>
    <mergeCell ref="K2:L2"/>
    <mergeCell ref="J2:J4"/>
    <mergeCell ref="G45:J45"/>
    <mergeCell ref="C1:I1"/>
    <mergeCell ref="J1:L1"/>
    <mergeCell ref="C2:C4"/>
    <mergeCell ref="D2:D4"/>
    <mergeCell ref="E2:E4"/>
    <mergeCell ref="F2:F4"/>
    <mergeCell ref="G2:G4"/>
    <mergeCell ref="H2:H4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4.7109375" style="0" customWidth="1"/>
    <col min="4" max="4" width="4.421875" style="0" customWidth="1"/>
    <col min="5" max="5" width="4.28125" style="0" customWidth="1"/>
    <col min="6" max="6" width="4.7109375" style="0" customWidth="1"/>
    <col min="7" max="7" width="4.28125" style="0" customWidth="1"/>
    <col min="8" max="8" width="4.421875" style="0" customWidth="1"/>
    <col min="9" max="9" width="4.7109375" style="0" customWidth="1"/>
  </cols>
  <sheetData>
    <row r="1" spans="1:13" ht="21" thickBot="1">
      <c r="A1" s="200" t="s">
        <v>0</v>
      </c>
      <c r="B1" s="203" t="s">
        <v>118</v>
      </c>
      <c r="C1" s="204" t="s">
        <v>4</v>
      </c>
      <c r="D1" s="204"/>
      <c r="E1" s="204"/>
      <c r="F1" s="204"/>
      <c r="G1" s="204"/>
      <c r="H1" s="204"/>
      <c r="I1" s="204"/>
      <c r="J1" s="187" t="s">
        <v>5</v>
      </c>
      <c r="K1" s="188"/>
      <c r="L1" s="189"/>
      <c r="M1" s="175" t="s">
        <v>117</v>
      </c>
    </row>
    <row r="2" spans="1:13" ht="16.5" customHeight="1" thickBot="1">
      <c r="A2" s="201"/>
      <c r="B2" s="203"/>
      <c r="C2" s="193" t="s">
        <v>179</v>
      </c>
      <c r="D2" s="196" t="s">
        <v>227</v>
      </c>
      <c r="E2" s="177" t="s">
        <v>190</v>
      </c>
      <c r="F2" s="175" t="s">
        <v>228</v>
      </c>
      <c r="G2" s="175"/>
      <c r="H2" s="175"/>
      <c r="I2" s="177"/>
      <c r="J2" s="183" t="s">
        <v>8</v>
      </c>
      <c r="K2" s="172" t="s">
        <v>9</v>
      </c>
      <c r="L2" s="174"/>
      <c r="M2" s="176"/>
    </row>
    <row r="3" spans="1:13" ht="12.75">
      <c r="A3" s="201"/>
      <c r="B3" s="203"/>
      <c r="C3" s="194"/>
      <c r="D3" s="197"/>
      <c r="E3" s="178"/>
      <c r="F3" s="176"/>
      <c r="G3" s="176"/>
      <c r="H3" s="176"/>
      <c r="I3" s="178"/>
      <c r="J3" s="184"/>
      <c r="K3" s="183" t="s">
        <v>119</v>
      </c>
      <c r="L3" s="183" t="s">
        <v>120</v>
      </c>
      <c r="M3" s="176"/>
    </row>
    <row r="4" spans="1:13" ht="33.75" customHeight="1" thickBot="1">
      <c r="A4" s="202"/>
      <c r="B4" s="203"/>
      <c r="C4" s="195"/>
      <c r="D4" s="198"/>
      <c r="E4" s="192"/>
      <c r="F4" s="191"/>
      <c r="G4" s="191"/>
      <c r="H4" s="191"/>
      <c r="I4" s="192"/>
      <c r="J4" s="185"/>
      <c r="K4" s="185"/>
      <c r="L4" s="185"/>
      <c r="M4" s="191"/>
    </row>
    <row r="5" spans="1:13" ht="18" customHeight="1" thickBot="1">
      <c r="A5" s="90">
        <v>1</v>
      </c>
      <c r="B5" s="91" t="s">
        <v>137</v>
      </c>
      <c r="C5" s="52" t="s">
        <v>181</v>
      </c>
      <c r="D5" s="52">
        <v>5</v>
      </c>
      <c r="E5" s="52">
        <v>5</v>
      </c>
      <c r="F5" s="52">
        <v>5</v>
      </c>
      <c r="G5" s="53"/>
      <c r="H5" s="53"/>
      <c r="I5" s="53"/>
      <c r="J5" s="53">
        <f>SUM(K5:L5)</f>
        <v>4</v>
      </c>
      <c r="K5" s="53"/>
      <c r="L5" s="53">
        <v>4</v>
      </c>
      <c r="M5" s="27">
        <v>4</v>
      </c>
    </row>
    <row r="6" spans="1:13" ht="15.75" customHeight="1" thickBot="1">
      <c r="A6" s="79">
        <v>2</v>
      </c>
      <c r="B6" s="93" t="s">
        <v>138</v>
      </c>
      <c r="C6" s="69">
        <v>4</v>
      </c>
      <c r="D6" s="69">
        <v>4</v>
      </c>
      <c r="E6" s="69">
        <v>4</v>
      </c>
      <c r="F6" s="69">
        <v>4</v>
      </c>
      <c r="G6" s="53"/>
      <c r="H6" s="53"/>
      <c r="I6" s="53"/>
      <c r="J6" s="53">
        <f aca="true" t="shared" si="0" ref="J6:J28">SUM(K6:L6)</f>
        <v>2</v>
      </c>
      <c r="K6" s="53">
        <v>2</v>
      </c>
      <c r="L6" s="53"/>
      <c r="M6" s="52">
        <v>3456</v>
      </c>
    </row>
    <row r="7" spans="1:13" ht="15.75" customHeight="1" thickBot="1">
      <c r="A7" s="79">
        <v>3</v>
      </c>
      <c r="B7" s="93" t="s">
        <v>139</v>
      </c>
      <c r="C7" s="69">
        <v>4</v>
      </c>
      <c r="D7" s="69">
        <v>5</v>
      </c>
      <c r="E7" s="69">
        <v>5</v>
      </c>
      <c r="F7" s="69">
        <v>5</v>
      </c>
      <c r="G7" s="53"/>
      <c r="H7" s="53"/>
      <c r="I7" s="53"/>
      <c r="J7" s="53">
        <f t="shared" si="0"/>
        <v>8</v>
      </c>
      <c r="K7" s="53"/>
      <c r="L7" s="53">
        <v>8</v>
      </c>
      <c r="M7" s="11"/>
    </row>
    <row r="8" spans="1:13" ht="15.75" customHeight="1" thickBot="1">
      <c r="A8" s="10">
        <v>4</v>
      </c>
      <c r="B8" s="62" t="s">
        <v>140</v>
      </c>
      <c r="C8" s="53" t="s">
        <v>180</v>
      </c>
      <c r="D8" s="53">
        <v>3</v>
      </c>
      <c r="E8" s="53">
        <v>4</v>
      </c>
      <c r="F8" s="53">
        <v>3</v>
      </c>
      <c r="G8" s="53"/>
      <c r="H8" s="53"/>
      <c r="I8" s="53"/>
      <c r="J8" s="53">
        <f t="shared" si="0"/>
        <v>40</v>
      </c>
      <c r="K8" s="53">
        <v>40</v>
      </c>
      <c r="L8" s="53"/>
      <c r="M8" s="11"/>
    </row>
    <row r="9" spans="1:13" ht="15.75" customHeight="1" thickBot="1">
      <c r="A9" s="79">
        <v>5</v>
      </c>
      <c r="B9" s="93" t="s">
        <v>141</v>
      </c>
      <c r="C9" s="69">
        <v>5</v>
      </c>
      <c r="D9" s="69">
        <v>4</v>
      </c>
      <c r="E9" s="69">
        <v>4</v>
      </c>
      <c r="F9" s="69">
        <v>5</v>
      </c>
      <c r="G9" s="53"/>
      <c r="H9" s="53"/>
      <c r="I9" s="53"/>
      <c r="J9" s="53">
        <f t="shared" si="0"/>
        <v>4</v>
      </c>
      <c r="K9" s="53"/>
      <c r="L9" s="53">
        <v>4</v>
      </c>
      <c r="M9" s="11"/>
    </row>
    <row r="10" spans="1:13" ht="15.75" customHeight="1" thickBot="1">
      <c r="A10" s="117">
        <v>6</v>
      </c>
      <c r="B10" s="119" t="s">
        <v>142</v>
      </c>
      <c r="C10" s="118">
        <v>5</v>
      </c>
      <c r="D10" s="118">
        <v>4</v>
      </c>
      <c r="E10" s="118">
        <v>4</v>
      </c>
      <c r="F10" s="118">
        <v>3</v>
      </c>
      <c r="G10" s="53"/>
      <c r="H10" s="53"/>
      <c r="I10" s="53"/>
      <c r="J10" s="53">
        <f t="shared" si="0"/>
        <v>6</v>
      </c>
      <c r="K10" s="55"/>
      <c r="L10" s="55">
        <v>6</v>
      </c>
      <c r="M10" s="11"/>
    </row>
    <row r="11" spans="1:13" ht="15.75" customHeight="1" thickBot="1">
      <c r="A11" s="79">
        <v>7</v>
      </c>
      <c r="B11" s="93" t="s">
        <v>143</v>
      </c>
      <c r="C11" s="69">
        <v>4</v>
      </c>
      <c r="D11" s="69">
        <v>5</v>
      </c>
      <c r="E11" s="69">
        <v>5</v>
      </c>
      <c r="F11" s="69">
        <v>5</v>
      </c>
      <c r="G11" s="53"/>
      <c r="H11" s="53"/>
      <c r="I11" s="53"/>
      <c r="J11" s="53">
        <f t="shared" si="0"/>
        <v>8</v>
      </c>
      <c r="K11" s="57"/>
      <c r="L11" s="57">
        <v>8</v>
      </c>
      <c r="M11" s="11"/>
    </row>
    <row r="12" spans="1:14" ht="15.75" customHeight="1" thickBot="1">
      <c r="A12" s="10">
        <v>8</v>
      </c>
      <c r="B12" s="62" t="s">
        <v>144</v>
      </c>
      <c r="C12" s="53"/>
      <c r="D12" s="53">
        <v>4</v>
      </c>
      <c r="E12" s="53">
        <v>3</v>
      </c>
      <c r="F12" s="53">
        <v>3</v>
      </c>
      <c r="G12" s="53"/>
      <c r="H12" s="53"/>
      <c r="I12" s="53"/>
      <c r="J12" s="53">
        <f t="shared" si="0"/>
        <v>8</v>
      </c>
      <c r="K12" s="53"/>
      <c r="L12" s="53">
        <v>8</v>
      </c>
      <c r="M12" s="52"/>
      <c r="N12" s="96">
        <v>4</v>
      </c>
    </row>
    <row r="13" spans="1:14" ht="15.75" customHeight="1" thickBot="1">
      <c r="A13" s="117">
        <v>9</v>
      </c>
      <c r="B13" s="119" t="s">
        <v>145</v>
      </c>
      <c r="C13" s="118">
        <v>4</v>
      </c>
      <c r="D13" s="118">
        <v>3</v>
      </c>
      <c r="E13" s="118">
        <v>4</v>
      </c>
      <c r="F13" s="118">
        <v>4</v>
      </c>
      <c r="G13" s="53"/>
      <c r="H13" s="53"/>
      <c r="I13" s="53"/>
      <c r="J13" s="53">
        <f t="shared" si="0"/>
        <v>14</v>
      </c>
      <c r="K13" s="53"/>
      <c r="L13" s="53">
        <v>14</v>
      </c>
      <c r="M13" s="69"/>
      <c r="N13" s="96">
        <v>14</v>
      </c>
    </row>
    <row r="14" spans="1:14" ht="15.75" customHeight="1" thickBot="1">
      <c r="A14" s="79">
        <v>10</v>
      </c>
      <c r="B14" s="93" t="s">
        <v>146</v>
      </c>
      <c r="C14" s="69">
        <v>4</v>
      </c>
      <c r="D14" s="69">
        <v>5</v>
      </c>
      <c r="E14" s="69">
        <v>5</v>
      </c>
      <c r="F14" s="69">
        <v>5</v>
      </c>
      <c r="G14" s="53"/>
      <c r="H14" s="53"/>
      <c r="I14" s="53"/>
      <c r="J14" s="53">
        <f t="shared" si="0"/>
        <v>12</v>
      </c>
      <c r="K14" s="53"/>
      <c r="L14" s="53">
        <v>12</v>
      </c>
      <c r="M14" s="118"/>
      <c r="N14" s="96">
        <v>2</v>
      </c>
    </row>
    <row r="15" spans="1:14" ht="15.75" customHeight="1" thickBot="1">
      <c r="A15" s="10">
        <v>11</v>
      </c>
      <c r="B15" s="62" t="s">
        <v>159</v>
      </c>
      <c r="C15" s="53">
        <v>5</v>
      </c>
      <c r="D15" s="53">
        <v>3</v>
      </c>
      <c r="E15" s="53">
        <v>4</v>
      </c>
      <c r="F15" s="53">
        <v>3</v>
      </c>
      <c r="G15" s="53"/>
      <c r="H15" s="53"/>
      <c r="I15" s="53"/>
      <c r="J15" s="53">
        <f t="shared" si="0"/>
        <v>8</v>
      </c>
      <c r="K15" s="53"/>
      <c r="L15" s="53">
        <v>8</v>
      </c>
      <c r="M15" s="68"/>
      <c r="N15" s="96">
        <v>0</v>
      </c>
    </row>
    <row r="16" spans="1:13" ht="15.75" customHeight="1" thickBot="1">
      <c r="A16" s="79">
        <v>12</v>
      </c>
      <c r="B16" s="93" t="s">
        <v>160</v>
      </c>
      <c r="C16" s="69">
        <v>5</v>
      </c>
      <c r="D16" s="69">
        <v>5</v>
      </c>
      <c r="E16" s="69">
        <v>4</v>
      </c>
      <c r="F16" s="69"/>
      <c r="G16" s="53"/>
      <c r="H16" s="53"/>
      <c r="I16" s="53"/>
      <c r="J16" s="53">
        <f t="shared" si="0"/>
        <v>10</v>
      </c>
      <c r="K16" s="55"/>
      <c r="L16" s="55">
        <v>10</v>
      </c>
      <c r="M16" s="11"/>
    </row>
    <row r="17" spans="1:14" ht="15.75" customHeight="1" thickBot="1">
      <c r="A17" s="79">
        <v>13</v>
      </c>
      <c r="B17" s="93" t="s">
        <v>161</v>
      </c>
      <c r="C17" s="69">
        <v>5</v>
      </c>
      <c r="D17" s="69">
        <v>5</v>
      </c>
      <c r="E17" s="69">
        <v>5</v>
      </c>
      <c r="F17" s="69">
        <v>5</v>
      </c>
      <c r="G17" s="53"/>
      <c r="H17" s="53"/>
      <c r="I17" s="53"/>
      <c r="J17" s="53">
        <f t="shared" si="0"/>
        <v>0</v>
      </c>
      <c r="K17" s="61"/>
      <c r="L17" s="61"/>
      <c r="M17" s="11"/>
      <c r="N17" s="96"/>
    </row>
    <row r="18" spans="1:14" ht="15.75" customHeight="1" thickBot="1">
      <c r="A18" s="79">
        <v>14</v>
      </c>
      <c r="B18" s="94" t="s">
        <v>162</v>
      </c>
      <c r="C18" s="69">
        <v>4</v>
      </c>
      <c r="D18" s="69">
        <v>4</v>
      </c>
      <c r="E18" s="69">
        <v>4</v>
      </c>
      <c r="F18" s="69">
        <v>4</v>
      </c>
      <c r="G18" s="53"/>
      <c r="H18" s="53"/>
      <c r="I18" s="53"/>
      <c r="J18" s="68">
        <f>SUM(K18:L18)</f>
        <v>12</v>
      </c>
      <c r="K18" s="68">
        <v>12</v>
      </c>
      <c r="L18" s="68"/>
      <c r="M18" s="11"/>
      <c r="N18" s="96"/>
    </row>
    <row r="19" spans="1:14" ht="15.75" customHeight="1" thickBot="1">
      <c r="A19" s="79">
        <v>15</v>
      </c>
      <c r="B19" s="94" t="s">
        <v>163</v>
      </c>
      <c r="C19" s="69">
        <v>5</v>
      </c>
      <c r="D19" s="69">
        <v>5</v>
      </c>
      <c r="E19" s="69">
        <v>5</v>
      </c>
      <c r="F19" s="69">
        <v>5</v>
      </c>
      <c r="G19" s="53"/>
      <c r="H19" s="53"/>
      <c r="I19" s="53"/>
      <c r="J19" s="53">
        <f t="shared" si="0"/>
        <v>20</v>
      </c>
      <c r="K19" s="53"/>
      <c r="L19" s="53">
        <v>20</v>
      </c>
      <c r="M19" s="11"/>
      <c r="N19" s="96"/>
    </row>
    <row r="20" spans="1:13" ht="15.75" customHeight="1" thickBot="1">
      <c r="A20" s="79">
        <v>16</v>
      </c>
      <c r="B20" s="94" t="s">
        <v>164</v>
      </c>
      <c r="C20" s="69">
        <v>5</v>
      </c>
      <c r="D20" s="69">
        <v>4</v>
      </c>
      <c r="E20" s="69">
        <v>4</v>
      </c>
      <c r="F20" s="69">
        <v>4</v>
      </c>
      <c r="G20" s="53"/>
      <c r="H20" s="53"/>
      <c r="I20" s="53"/>
      <c r="J20" s="53">
        <f t="shared" si="0"/>
        <v>32</v>
      </c>
      <c r="K20" s="53"/>
      <c r="L20" s="53">
        <v>32</v>
      </c>
      <c r="M20" s="11"/>
    </row>
    <row r="21" spans="1:13" ht="15.75" customHeight="1" thickBot="1">
      <c r="A21" s="79">
        <v>17</v>
      </c>
      <c r="B21" s="94" t="s">
        <v>165</v>
      </c>
      <c r="C21" s="69" t="s">
        <v>180</v>
      </c>
      <c r="D21" s="69">
        <v>4</v>
      </c>
      <c r="E21" s="69">
        <v>4</v>
      </c>
      <c r="F21" s="69">
        <v>4</v>
      </c>
      <c r="G21" s="53"/>
      <c r="H21" s="53"/>
      <c r="I21" s="53"/>
      <c r="J21" s="53">
        <f t="shared" si="0"/>
        <v>36</v>
      </c>
      <c r="K21" s="53">
        <v>36</v>
      </c>
      <c r="L21" s="53"/>
      <c r="M21" s="11"/>
    </row>
    <row r="22" spans="1:13" ht="15.75" customHeight="1" thickBot="1">
      <c r="A22" s="90">
        <v>18</v>
      </c>
      <c r="B22" s="92" t="s">
        <v>166</v>
      </c>
      <c r="C22" s="52">
        <v>5</v>
      </c>
      <c r="D22" s="52">
        <v>5</v>
      </c>
      <c r="E22" s="52">
        <v>5</v>
      </c>
      <c r="F22" s="52">
        <v>5</v>
      </c>
      <c r="G22" s="53"/>
      <c r="H22" s="53"/>
      <c r="I22" s="53"/>
      <c r="J22" s="53">
        <f t="shared" si="0"/>
        <v>0</v>
      </c>
      <c r="K22" s="53"/>
      <c r="L22" s="53"/>
      <c r="M22" s="11"/>
    </row>
    <row r="23" spans="1:13" ht="15.75" customHeight="1" thickBot="1">
      <c r="A23" s="10">
        <v>19</v>
      </c>
      <c r="B23" s="63" t="s">
        <v>167</v>
      </c>
      <c r="C23" s="53">
        <v>4</v>
      </c>
      <c r="D23" s="53">
        <v>3</v>
      </c>
      <c r="E23" s="53">
        <v>3</v>
      </c>
      <c r="F23" s="53">
        <v>3</v>
      </c>
      <c r="G23" s="53"/>
      <c r="H23" s="53"/>
      <c r="I23" s="53"/>
      <c r="J23" s="53">
        <f t="shared" si="0"/>
        <v>10</v>
      </c>
      <c r="K23" s="55">
        <v>10</v>
      </c>
      <c r="L23" s="55"/>
      <c r="M23" s="11"/>
    </row>
    <row r="24" spans="1:13" ht="15.75" customHeight="1" thickBot="1">
      <c r="A24" s="90">
        <v>20</v>
      </c>
      <c r="B24" s="92" t="s">
        <v>168</v>
      </c>
      <c r="C24" s="52">
        <v>5</v>
      </c>
      <c r="D24" s="52">
        <v>5</v>
      </c>
      <c r="E24" s="52">
        <v>5</v>
      </c>
      <c r="F24" s="52">
        <v>5</v>
      </c>
      <c r="G24" s="53"/>
      <c r="H24" s="53"/>
      <c r="I24" s="53"/>
      <c r="J24" s="53">
        <f t="shared" si="0"/>
        <v>18</v>
      </c>
      <c r="K24" s="61">
        <v>18</v>
      </c>
      <c r="L24" s="61"/>
      <c r="M24" s="11"/>
    </row>
    <row r="25" spans="1:13" ht="15.75" customHeight="1" thickBot="1">
      <c r="A25" s="90">
        <v>21</v>
      </c>
      <c r="B25" s="92" t="s">
        <v>158</v>
      </c>
      <c r="C25" s="52">
        <v>5</v>
      </c>
      <c r="D25" s="52">
        <v>5</v>
      </c>
      <c r="E25" s="52">
        <v>5</v>
      </c>
      <c r="F25" s="52">
        <v>5</v>
      </c>
      <c r="G25" s="53"/>
      <c r="H25" s="53"/>
      <c r="I25" s="53"/>
      <c r="J25" s="53">
        <f t="shared" si="0"/>
        <v>14</v>
      </c>
      <c r="K25" s="53"/>
      <c r="L25" s="53">
        <v>14</v>
      </c>
      <c r="M25" s="11"/>
    </row>
    <row r="26" spans="1:13" ht="15.75" customHeight="1" thickBot="1">
      <c r="A26" s="79">
        <v>22</v>
      </c>
      <c r="B26" s="94" t="s">
        <v>157</v>
      </c>
      <c r="C26" s="69">
        <v>4</v>
      </c>
      <c r="D26" s="69">
        <v>5</v>
      </c>
      <c r="E26" s="69">
        <v>5</v>
      </c>
      <c r="F26" s="69">
        <v>5</v>
      </c>
      <c r="G26" s="53"/>
      <c r="H26" s="53"/>
      <c r="I26" s="53"/>
      <c r="J26" s="53">
        <f>SUM(K26:L26)</f>
        <v>16</v>
      </c>
      <c r="K26" s="53">
        <v>2</v>
      </c>
      <c r="L26" s="53">
        <v>14</v>
      </c>
      <c r="M26" s="11"/>
    </row>
    <row r="27" spans="1:13" ht="15.75" customHeight="1" thickBot="1">
      <c r="A27" s="79">
        <v>23</v>
      </c>
      <c r="B27" s="94" t="s">
        <v>156</v>
      </c>
      <c r="C27" s="69" t="s">
        <v>180</v>
      </c>
      <c r="D27" s="69">
        <v>4</v>
      </c>
      <c r="E27" s="69">
        <v>5</v>
      </c>
      <c r="F27" s="69">
        <v>4</v>
      </c>
      <c r="G27" s="53"/>
      <c r="H27" s="53"/>
      <c r="I27" s="53"/>
      <c r="J27" s="53">
        <f t="shared" si="0"/>
        <v>18</v>
      </c>
      <c r="K27" s="53">
        <v>6</v>
      </c>
      <c r="L27" s="53">
        <v>12</v>
      </c>
      <c r="M27" s="11"/>
    </row>
    <row r="28" spans="1:13" ht="15.75" customHeight="1" thickBot="1">
      <c r="A28" s="79">
        <v>24</v>
      </c>
      <c r="B28" s="95" t="s">
        <v>155</v>
      </c>
      <c r="C28" s="69">
        <v>5</v>
      </c>
      <c r="D28" s="69">
        <v>5</v>
      </c>
      <c r="E28" s="69">
        <v>5</v>
      </c>
      <c r="F28" s="69">
        <v>4</v>
      </c>
      <c r="G28" s="53"/>
      <c r="H28" s="53"/>
      <c r="I28" s="53"/>
      <c r="J28" s="53">
        <f t="shared" si="0"/>
        <v>16</v>
      </c>
      <c r="K28" s="53">
        <v>2</v>
      </c>
      <c r="L28" s="53">
        <v>14</v>
      </c>
      <c r="M28" s="11"/>
    </row>
    <row r="29" spans="1:13" ht="15.75" customHeight="1" thickBot="1">
      <c r="A29" s="64"/>
      <c r="B29" s="15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1"/>
    </row>
    <row r="30" spans="1:14" ht="21" customHeight="1" thickBot="1">
      <c r="A30" s="28" t="s">
        <v>128</v>
      </c>
      <c r="B30" s="161">
        <f>(M38-M37+M36)/M38</f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29"/>
      <c r="N30" s="38">
        <f>(5*M33+4*M34+3*M35+M36*M37*2)-2*M5*E38</f>
        <v>219</v>
      </c>
    </row>
    <row r="31" spans="1:14" ht="30.75" customHeight="1" thickBot="1">
      <c r="A31" s="21" t="s">
        <v>121</v>
      </c>
      <c r="B31" s="162">
        <f>N30/N31</f>
        <v>0.7604166666666666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9"/>
      <c r="N31" s="38">
        <f>3*M5*E38</f>
        <v>288</v>
      </c>
    </row>
    <row r="32" spans="1:13" ht="16.5" thickBo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6.5" thickBot="1">
      <c r="A33" s="10"/>
      <c r="B33" s="12" t="s">
        <v>40</v>
      </c>
      <c r="C33" s="11">
        <f>COUNTIF(C5:C29,5)</f>
        <v>11</v>
      </c>
      <c r="D33" s="11">
        <f>COUNTIF(D5:D29,5)</f>
        <v>12</v>
      </c>
      <c r="E33" s="11">
        <f>COUNTIF(E5:E29,5)</f>
        <v>12</v>
      </c>
      <c r="F33" s="11">
        <f>COUNTIF(F5:F29,5)</f>
        <v>11</v>
      </c>
      <c r="G33" s="11"/>
      <c r="H33" s="11"/>
      <c r="I33" s="11"/>
      <c r="J33" s="11"/>
      <c r="K33" s="11"/>
      <c r="L33" s="11"/>
      <c r="M33" s="22">
        <f>SUM(C33:L33)</f>
        <v>46</v>
      </c>
    </row>
    <row r="34" spans="1:13" ht="16.5" thickBot="1">
      <c r="A34" s="10"/>
      <c r="B34" s="12" t="s">
        <v>41</v>
      </c>
      <c r="C34" s="11">
        <f>COUNTIF(C5:C29,4)+4</f>
        <v>12</v>
      </c>
      <c r="D34" s="11">
        <f>COUNTIF(D5:D29,4)</f>
        <v>8</v>
      </c>
      <c r="E34" s="11">
        <f>COUNTIF(E5:E29,4)</f>
        <v>10</v>
      </c>
      <c r="F34" s="11">
        <f>COUNTIF(F5:F29,4)</f>
        <v>7</v>
      </c>
      <c r="G34" s="11"/>
      <c r="H34" s="11"/>
      <c r="I34" s="11"/>
      <c r="J34" s="11"/>
      <c r="K34" s="11"/>
      <c r="L34" s="11"/>
      <c r="M34" s="22">
        <f>SUM(C34:L34)</f>
        <v>37</v>
      </c>
    </row>
    <row r="35" spans="1:13" ht="16.5" thickBot="1">
      <c r="A35" s="10"/>
      <c r="B35" s="12" t="s">
        <v>42</v>
      </c>
      <c r="C35" s="11">
        <f>COUNTIF(C5:C29,3)</f>
        <v>0</v>
      </c>
      <c r="D35" s="11">
        <f>COUNTIF(D5:D29,3)</f>
        <v>4</v>
      </c>
      <c r="E35" s="11">
        <f>COUNTIF(E5:E29,3)</f>
        <v>2</v>
      </c>
      <c r="F35" s="11">
        <f>COUNTIF(F5:F29,3)</f>
        <v>5</v>
      </c>
      <c r="G35" s="11"/>
      <c r="H35" s="11"/>
      <c r="I35" s="11"/>
      <c r="J35" s="11"/>
      <c r="K35" s="11"/>
      <c r="L35" s="11"/>
      <c r="M35" s="22">
        <f>SUM(C35:L35)</f>
        <v>11</v>
      </c>
    </row>
    <row r="36" spans="1:13" ht="16.5" thickBot="1">
      <c r="A36" s="16"/>
      <c r="B36" s="4" t="s">
        <v>43</v>
      </c>
      <c r="C36" s="17">
        <f>COUNTIF(C5:C29,2)</f>
        <v>0</v>
      </c>
      <c r="D36" s="17">
        <f>COUNTIF(D5:D29,2)</f>
        <v>0</v>
      </c>
      <c r="E36" s="17">
        <f>COUNTIF(E5:E29,2)</f>
        <v>0</v>
      </c>
      <c r="F36" s="17">
        <f>COUNTIF(F5:F29,2)</f>
        <v>0</v>
      </c>
      <c r="G36" s="17"/>
      <c r="H36" s="17"/>
      <c r="I36" s="17"/>
      <c r="J36" s="17"/>
      <c r="K36" s="17"/>
      <c r="L36" s="17"/>
      <c r="M36" s="22">
        <f>SUM(C36:L36)</f>
        <v>0</v>
      </c>
    </row>
    <row r="37" spans="1:13" ht="16.5" thickBot="1">
      <c r="A37" s="15"/>
      <c r="B37" s="18" t="s">
        <v>116</v>
      </c>
      <c r="C37" s="19"/>
      <c r="D37" s="15"/>
      <c r="E37" s="15"/>
      <c r="F37" s="15"/>
      <c r="G37" s="15"/>
      <c r="H37" s="15"/>
      <c r="I37" s="15"/>
      <c r="J37" s="15"/>
      <c r="K37" s="15"/>
      <c r="L37" s="15"/>
      <c r="M37" s="22">
        <f>SUM(C37:L37)</f>
        <v>0</v>
      </c>
    </row>
    <row r="38" spans="1:13" ht="16.5" thickBot="1">
      <c r="A38" s="10"/>
      <c r="B38" s="12" t="s">
        <v>44</v>
      </c>
      <c r="C38" s="11">
        <f>SUM(C33:C37)</f>
        <v>23</v>
      </c>
      <c r="D38" s="11">
        <f>SUM(D33:D37)</f>
        <v>24</v>
      </c>
      <c r="E38" s="11">
        <f>SUM(E33:E37)</f>
        <v>24</v>
      </c>
      <c r="F38" s="11">
        <f>SUM(F33:F37)</f>
        <v>23</v>
      </c>
      <c r="G38" s="11"/>
      <c r="H38" s="11"/>
      <c r="I38" s="11"/>
      <c r="J38" s="20">
        <f>SUM(J5:J29)</f>
        <v>316</v>
      </c>
      <c r="K38" s="20">
        <f>SUM(K5:K29)</f>
        <v>128</v>
      </c>
      <c r="L38" s="39">
        <f>SUM(L5:L29)</f>
        <v>188</v>
      </c>
      <c r="M38" s="31">
        <f>SUM(M33:M37)</f>
        <v>94</v>
      </c>
    </row>
    <row r="40" spans="1:10" ht="35.25">
      <c r="A40" s="43" t="s">
        <v>129</v>
      </c>
      <c r="B40" s="106">
        <f>(M6-L38)/M6</f>
        <v>0.9456018518518519</v>
      </c>
      <c r="E40" s="199" t="s">
        <v>154</v>
      </c>
      <c r="F40" s="199"/>
      <c r="G40" s="199"/>
      <c r="H40" s="199"/>
      <c r="I40" s="199"/>
      <c r="J40" s="199"/>
    </row>
    <row r="41" spans="1:2" ht="27.75">
      <c r="A41" s="43" t="s">
        <v>130</v>
      </c>
      <c r="B41" s="106">
        <f>L38/M6</f>
        <v>0.05439814814814815</v>
      </c>
    </row>
  </sheetData>
  <sheetProtection/>
  <mergeCells count="17">
    <mergeCell ref="A1:A4"/>
    <mergeCell ref="B1:B4"/>
    <mergeCell ref="C1:I1"/>
    <mergeCell ref="J1:L1"/>
    <mergeCell ref="J2:J4"/>
    <mergeCell ref="K2:L2"/>
    <mergeCell ref="K3:K4"/>
    <mergeCell ref="L3:L4"/>
    <mergeCell ref="H2:H4"/>
    <mergeCell ref="G2:G4"/>
    <mergeCell ref="M1:M4"/>
    <mergeCell ref="C2:C4"/>
    <mergeCell ref="D2:D4"/>
    <mergeCell ref="E2:E4"/>
    <mergeCell ref="I2:I4"/>
    <mergeCell ref="E40:J40"/>
    <mergeCell ref="F2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4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115" zoomScaleSheetLayoutView="115" zoomScalePageLayoutView="0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4.00390625" style="0" customWidth="1"/>
    <col min="4" max="4" width="4.28125" style="0" customWidth="1"/>
    <col min="5" max="5" width="4.140625" style="0" customWidth="1"/>
    <col min="6" max="6" width="3.8515625" style="0" customWidth="1"/>
    <col min="7" max="7" width="4.28125" style="0" customWidth="1"/>
    <col min="8" max="8" width="4.57421875" style="0" customWidth="1"/>
    <col min="9" max="9" width="4.7109375" style="0" customWidth="1"/>
    <col min="10" max="10" width="4.140625" style="0" customWidth="1"/>
    <col min="11" max="11" width="8.00390625" style="0" customWidth="1"/>
    <col min="12" max="13" width="7.57421875" style="0" customWidth="1"/>
    <col min="14" max="14" width="7.7109375" style="0" customWidth="1"/>
    <col min="15" max="15" width="7.00390625" style="0" customWidth="1"/>
    <col min="16" max="16" width="6.00390625" style="0" customWidth="1"/>
  </cols>
  <sheetData>
    <row r="1" spans="1:14" ht="19.5" thickBot="1">
      <c r="A1" s="1" t="s">
        <v>0</v>
      </c>
      <c r="B1" s="65" t="s">
        <v>2</v>
      </c>
      <c r="C1" s="187" t="s">
        <v>4</v>
      </c>
      <c r="D1" s="188"/>
      <c r="E1" s="188"/>
      <c r="F1" s="188"/>
      <c r="G1" s="188"/>
      <c r="H1" s="188"/>
      <c r="I1" s="188"/>
      <c r="J1" s="188"/>
      <c r="K1" s="187" t="s">
        <v>5</v>
      </c>
      <c r="L1" s="188"/>
      <c r="M1" s="189"/>
      <c r="N1" s="7" t="s">
        <v>6</v>
      </c>
    </row>
    <row r="2" spans="1:14" ht="16.5" customHeight="1" thickBot="1">
      <c r="A2" s="2" t="s">
        <v>1</v>
      </c>
      <c r="B2" s="66" t="s">
        <v>187</v>
      </c>
      <c r="C2" s="177" t="s">
        <v>223</v>
      </c>
      <c r="D2" s="175" t="s">
        <v>222</v>
      </c>
      <c r="E2" s="177" t="s">
        <v>192</v>
      </c>
      <c r="F2" s="175" t="s">
        <v>215</v>
      </c>
      <c r="G2" s="175"/>
      <c r="H2" s="177"/>
      <c r="I2" s="175"/>
      <c r="J2" s="177"/>
      <c r="K2" s="183" t="s">
        <v>8</v>
      </c>
      <c r="L2" s="172" t="s">
        <v>9</v>
      </c>
      <c r="M2" s="174"/>
      <c r="N2" s="8" t="s">
        <v>7</v>
      </c>
    </row>
    <row r="3" spans="1:14" ht="18.75">
      <c r="A3" s="3"/>
      <c r="B3" s="66" t="s">
        <v>188</v>
      </c>
      <c r="C3" s="178"/>
      <c r="D3" s="176"/>
      <c r="E3" s="178"/>
      <c r="F3" s="176"/>
      <c r="G3" s="176"/>
      <c r="H3" s="178"/>
      <c r="I3" s="176"/>
      <c r="J3" s="178"/>
      <c r="K3" s="184"/>
      <c r="L3" s="8" t="s">
        <v>10</v>
      </c>
      <c r="M3" s="8" t="s">
        <v>12</v>
      </c>
      <c r="N3" s="5"/>
    </row>
    <row r="4" spans="1:14" ht="26.25" customHeight="1" thickBot="1">
      <c r="A4" s="3"/>
      <c r="B4" s="5"/>
      <c r="C4" s="178"/>
      <c r="D4" s="176"/>
      <c r="E4" s="178"/>
      <c r="F4" s="176"/>
      <c r="G4" s="176"/>
      <c r="H4" s="178"/>
      <c r="I4" s="176"/>
      <c r="J4" s="178"/>
      <c r="K4" s="185"/>
      <c r="L4" s="9" t="s">
        <v>11</v>
      </c>
      <c r="M4" s="9" t="s">
        <v>13</v>
      </c>
      <c r="N4" s="6"/>
    </row>
    <row r="5" spans="1:14" ht="15.75" customHeight="1" thickBot="1">
      <c r="A5" s="101">
        <v>1</v>
      </c>
      <c r="B5" s="127" t="s">
        <v>14</v>
      </c>
      <c r="C5" s="101">
        <v>5</v>
      </c>
      <c r="D5" s="101">
        <v>5</v>
      </c>
      <c r="E5" s="101">
        <v>4</v>
      </c>
      <c r="F5" s="101">
        <v>4</v>
      </c>
      <c r="G5" s="57"/>
      <c r="H5" s="57"/>
      <c r="I5" s="57"/>
      <c r="J5" s="57"/>
      <c r="K5" s="53">
        <f>SUM(L5:M5)</f>
        <v>0</v>
      </c>
      <c r="L5" s="53"/>
      <c r="M5" s="53"/>
      <c r="N5" s="40">
        <v>3</v>
      </c>
    </row>
    <row r="6" spans="1:14" ht="15.75" customHeight="1" thickBot="1">
      <c r="A6" s="101">
        <v>2</v>
      </c>
      <c r="B6" s="127" t="s">
        <v>15</v>
      </c>
      <c r="C6" s="101"/>
      <c r="D6" s="101">
        <v>4</v>
      </c>
      <c r="E6" s="101">
        <v>4</v>
      </c>
      <c r="F6" s="101"/>
      <c r="G6" s="57"/>
      <c r="H6" s="57"/>
      <c r="I6" s="57"/>
      <c r="J6" s="57"/>
      <c r="K6" s="53">
        <f aca="true" t="shared" si="0" ref="K6:K36">SUM(L6:M6)</f>
        <v>0</v>
      </c>
      <c r="L6" s="53"/>
      <c r="M6" s="53"/>
      <c r="N6" s="42">
        <v>4608</v>
      </c>
    </row>
    <row r="7" spans="1:14" ht="15.75" customHeight="1" thickBot="1">
      <c r="A7" s="101">
        <v>3</v>
      </c>
      <c r="B7" s="127" t="s">
        <v>16</v>
      </c>
      <c r="C7" s="101">
        <v>4</v>
      </c>
      <c r="D7" s="101">
        <v>4</v>
      </c>
      <c r="E7" s="101">
        <v>4</v>
      </c>
      <c r="F7" s="101">
        <v>4</v>
      </c>
      <c r="G7" s="57"/>
      <c r="H7" s="57"/>
      <c r="I7" s="57"/>
      <c r="J7" s="57"/>
      <c r="K7" s="53">
        <f t="shared" si="0"/>
        <v>0</v>
      </c>
      <c r="L7" s="53"/>
      <c r="M7" s="53"/>
      <c r="N7" s="11"/>
    </row>
    <row r="8" spans="1:16" ht="15.75" customHeight="1" thickBot="1">
      <c r="A8" s="101">
        <v>4</v>
      </c>
      <c r="B8" s="127" t="s">
        <v>17</v>
      </c>
      <c r="C8" s="101">
        <v>5</v>
      </c>
      <c r="D8" s="101">
        <v>5</v>
      </c>
      <c r="E8" s="101">
        <v>5</v>
      </c>
      <c r="F8" s="101">
        <v>5</v>
      </c>
      <c r="G8" s="57"/>
      <c r="H8" s="57"/>
      <c r="I8" s="57"/>
      <c r="J8" s="57"/>
      <c r="K8" s="53">
        <f t="shared" si="0"/>
        <v>0</v>
      </c>
      <c r="L8" s="53"/>
      <c r="M8" s="53"/>
      <c r="N8" s="29"/>
      <c r="O8" s="104" t="s">
        <v>186</v>
      </c>
      <c r="P8" s="83">
        <v>3</v>
      </c>
    </row>
    <row r="9" spans="1:16" ht="15.75" customHeight="1" thickBot="1">
      <c r="A9" s="57">
        <v>5</v>
      </c>
      <c r="B9" s="125" t="s">
        <v>18</v>
      </c>
      <c r="C9" s="57">
        <v>4</v>
      </c>
      <c r="D9" s="57">
        <v>4</v>
      </c>
      <c r="E9" s="57">
        <v>3</v>
      </c>
      <c r="F9" s="57">
        <v>3</v>
      </c>
      <c r="G9" s="57"/>
      <c r="H9" s="57"/>
      <c r="I9" s="57"/>
      <c r="J9" s="57"/>
      <c r="K9" s="53">
        <f t="shared" si="0"/>
        <v>0</v>
      </c>
      <c r="L9" s="53"/>
      <c r="M9" s="53"/>
      <c r="N9" s="29"/>
      <c r="O9" s="163" t="s">
        <v>116</v>
      </c>
      <c r="P9" s="83">
        <v>3</v>
      </c>
    </row>
    <row r="10" spans="1:16" ht="15.75" customHeight="1" thickBot="1">
      <c r="A10" s="101">
        <v>6</v>
      </c>
      <c r="B10" s="127" t="s">
        <v>19</v>
      </c>
      <c r="C10" s="101">
        <v>4</v>
      </c>
      <c r="D10" s="101">
        <v>4</v>
      </c>
      <c r="E10" s="101">
        <v>4</v>
      </c>
      <c r="F10" s="101">
        <v>4</v>
      </c>
      <c r="G10" s="57"/>
      <c r="H10" s="57"/>
      <c r="I10" s="57"/>
      <c r="J10" s="57"/>
      <c r="K10" s="53">
        <f t="shared" si="0"/>
        <v>0</v>
      </c>
      <c r="L10" s="53"/>
      <c r="M10" s="53"/>
      <c r="N10" s="29"/>
      <c r="O10" s="164" t="s">
        <v>183</v>
      </c>
      <c r="P10" s="83">
        <v>13</v>
      </c>
    </row>
    <row r="11" spans="1:15" ht="15.75" customHeight="1" thickBot="1">
      <c r="A11" s="57">
        <v>7</v>
      </c>
      <c r="B11" s="125" t="s">
        <v>20</v>
      </c>
      <c r="C11" s="57">
        <v>4</v>
      </c>
      <c r="D11" s="57">
        <v>5</v>
      </c>
      <c r="E11" s="57">
        <v>4</v>
      </c>
      <c r="F11" s="57">
        <v>3</v>
      </c>
      <c r="G11" s="57"/>
      <c r="H11" s="57"/>
      <c r="I11" s="57"/>
      <c r="J11" s="57"/>
      <c r="K11" s="53">
        <f t="shared" si="0"/>
        <v>0</v>
      </c>
      <c r="L11" s="53"/>
      <c r="M11" s="53"/>
      <c r="N11" s="11"/>
      <c r="O11" s="60"/>
    </row>
    <row r="12" spans="1:14" ht="15.75" customHeight="1" thickBot="1">
      <c r="A12" s="101">
        <v>8</v>
      </c>
      <c r="B12" s="127" t="s">
        <v>21</v>
      </c>
      <c r="C12" s="101">
        <v>5</v>
      </c>
      <c r="D12" s="101">
        <v>5</v>
      </c>
      <c r="E12" s="101">
        <v>4</v>
      </c>
      <c r="F12" s="101">
        <v>4</v>
      </c>
      <c r="G12" s="57"/>
      <c r="H12" s="57"/>
      <c r="I12" s="57"/>
      <c r="J12" s="57"/>
      <c r="K12" s="53">
        <f t="shared" si="0"/>
        <v>0</v>
      </c>
      <c r="L12" s="53"/>
      <c r="M12" s="53"/>
      <c r="N12" s="11"/>
    </row>
    <row r="13" spans="1:14" ht="15.75" customHeight="1" thickBot="1">
      <c r="A13" s="97">
        <v>9</v>
      </c>
      <c r="B13" s="126" t="s">
        <v>22</v>
      </c>
      <c r="C13" s="97"/>
      <c r="D13" s="97" t="s">
        <v>116</v>
      </c>
      <c r="E13" s="97">
        <v>4</v>
      </c>
      <c r="F13" s="97">
        <v>3</v>
      </c>
      <c r="G13" s="57"/>
      <c r="H13" s="57"/>
      <c r="I13" s="57"/>
      <c r="J13" s="57"/>
      <c r="K13" s="53">
        <f t="shared" si="0"/>
        <v>6</v>
      </c>
      <c r="L13" s="53"/>
      <c r="M13" s="53">
        <v>6</v>
      </c>
      <c r="N13" s="11"/>
    </row>
    <row r="14" spans="1:14" ht="15.75" customHeight="1" thickBot="1">
      <c r="A14" s="97">
        <v>10</v>
      </c>
      <c r="B14" s="126" t="s">
        <v>23</v>
      </c>
      <c r="C14" s="97"/>
      <c r="D14" s="97" t="s">
        <v>116</v>
      </c>
      <c r="E14" s="97" t="s">
        <v>116</v>
      </c>
      <c r="F14" s="97">
        <v>3</v>
      </c>
      <c r="G14" s="57"/>
      <c r="H14" s="57"/>
      <c r="I14" s="57"/>
      <c r="J14" s="57"/>
      <c r="K14" s="53">
        <f t="shared" si="0"/>
        <v>40</v>
      </c>
      <c r="L14" s="53">
        <v>12</v>
      </c>
      <c r="M14" s="53">
        <v>28</v>
      </c>
      <c r="N14" s="11"/>
    </row>
    <row r="15" spans="1:14" ht="15.75" customHeight="1" thickBot="1">
      <c r="A15" s="97">
        <v>11</v>
      </c>
      <c r="B15" s="126" t="s">
        <v>24</v>
      </c>
      <c r="C15" s="97"/>
      <c r="D15" s="97" t="s">
        <v>116</v>
      </c>
      <c r="E15" s="97" t="s">
        <v>116</v>
      </c>
      <c r="F15" s="97"/>
      <c r="G15" s="57"/>
      <c r="H15" s="57"/>
      <c r="I15" s="57"/>
      <c r="J15" s="57"/>
      <c r="K15" s="68">
        <f t="shared" si="0"/>
        <v>67</v>
      </c>
      <c r="L15" s="68">
        <v>40</v>
      </c>
      <c r="M15" s="68">
        <v>27</v>
      </c>
      <c r="N15" s="11"/>
    </row>
    <row r="16" spans="1:14" ht="15.75" customHeight="1" thickBot="1">
      <c r="A16" s="101">
        <v>12</v>
      </c>
      <c r="B16" s="127" t="s">
        <v>25</v>
      </c>
      <c r="C16" s="101">
        <v>5</v>
      </c>
      <c r="D16" s="101">
        <v>5</v>
      </c>
      <c r="E16" s="101">
        <v>4</v>
      </c>
      <c r="F16" s="101">
        <v>5</v>
      </c>
      <c r="G16" s="57"/>
      <c r="H16" s="57"/>
      <c r="I16" s="57"/>
      <c r="J16" s="57"/>
      <c r="K16" s="53">
        <f t="shared" si="0"/>
        <v>0</v>
      </c>
      <c r="L16" s="53"/>
      <c r="M16" s="53"/>
      <c r="N16" s="11"/>
    </row>
    <row r="17" spans="1:14" ht="15.75" customHeight="1" thickBot="1">
      <c r="A17" s="57">
        <v>13</v>
      </c>
      <c r="B17" s="125" t="s">
        <v>26</v>
      </c>
      <c r="C17" s="57"/>
      <c r="D17" s="57">
        <v>4</v>
      </c>
      <c r="E17" s="57">
        <v>3</v>
      </c>
      <c r="F17" s="57">
        <v>3</v>
      </c>
      <c r="G17" s="57"/>
      <c r="H17" s="57"/>
      <c r="I17" s="57"/>
      <c r="J17" s="57"/>
      <c r="K17" s="53">
        <f t="shared" si="0"/>
        <v>50</v>
      </c>
      <c r="L17" s="53">
        <v>12</v>
      </c>
      <c r="M17" s="53">
        <v>38</v>
      </c>
      <c r="N17" s="11"/>
    </row>
    <row r="18" spans="1:14" ht="15.75" customHeight="1" thickBot="1">
      <c r="A18" s="46">
        <v>14</v>
      </c>
      <c r="B18" s="125" t="s">
        <v>27</v>
      </c>
      <c r="C18" s="57">
        <v>3</v>
      </c>
      <c r="D18" s="57">
        <v>4</v>
      </c>
      <c r="E18" s="57">
        <v>3</v>
      </c>
      <c r="F18" s="57">
        <v>4</v>
      </c>
      <c r="G18" s="57"/>
      <c r="H18" s="57"/>
      <c r="I18" s="57"/>
      <c r="J18" s="57"/>
      <c r="K18" s="53">
        <f t="shared" si="0"/>
        <v>32</v>
      </c>
      <c r="L18" s="53"/>
      <c r="M18" s="53">
        <v>32</v>
      </c>
      <c r="N18" s="11"/>
    </row>
    <row r="19" spans="1:14" ht="15.75" customHeight="1" thickBot="1">
      <c r="A19" s="57">
        <v>15</v>
      </c>
      <c r="B19" s="125" t="s">
        <v>28</v>
      </c>
      <c r="C19" s="57"/>
      <c r="D19" s="57">
        <v>4</v>
      </c>
      <c r="E19" s="57">
        <v>3</v>
      </c>
      <c r="F19" s="57">
        <v>4</v>
      </c>
      <c r="G19" s="57"/>
      <c r="H19" s="57"/>
      <c r="I19" s="57"/>
      <c r="J19" s="57"/>
      <c r="K19" s="53">
        <f t="shared" si="0"/>
        <v>33</v>
      </c>
      <c r="L19" s="53">
        <v>18</v>
      </c>
      <c r="M19" s="53">
        <v>15</v>
      </c>
      <c r="N19" s="11"/>
    </row>
    <row r="20" spans="1:14" ht="15.75" customHeight="1" thickBot="1">
      <c r="A20" s="101">
        <v>16</v>
      </c>
      <c r="B20" s="127" t="s">
        <v>29</v>
      </c>
      <c r="C20" s="101">
        <v>4</v>
      </c>
      <c r="D20" s="101">
        <v>4</v>
      </c>
      <c r="E20" s="101">
        <v>4</v>
      </c>
      <c r="F20" s="101"/>
      <c r="G20" s="57"/>
      <c r="H20" s="57"/>
      <c r="I20" s="57"/>
      <c r="J20" s="57"/>
      <c r="K20" s="53">
        <f t="shared" si="0"/>
        <v>16</v>
      </c>
      <c r="L20" s="53"/>
      <c r="M20" s="53">
        <v>16</v>
      </c>
      <c r="N20" s="11"/>
    </row>
    <row r="21" spans="1:14" ht="15.75" customHeight="1" thickBot="1">
      <c r="A21" s="101">
        <v>17</v>
      </c>
      <c r="B21" s="127" t="s">
        <v>30</v>
      </c>
      <c r="C21" s="101"/>
      <c r="D21" s="101">
        <v>5</v>
      </c>
      <c r="E21" s="101">
        <v>4</v>
      </c>
      <c r="F21" s="101"/>
      <c r="G21" s="57"/>
      <c r="H21" s="57"/>
      <c r="I21" s="57"/>
      <c r="J21" s="57"/>
      <c r="K21" s="53">
        <f>SUM(L21:M21)</f>
        <v>8</v>
      </c>
      <c r="L21" s="53"/>
      <c r="M21" s="53">
        <v>8</v>
      </c>
      <c r="N21" s="11"/>
    </row>
    <row r="22" spans="1:14" ht="15.75" customHeight="1" thickBot="1">
      <c r="A22" s="101">
        <v>18</v>
      </c>
      <c r="B22" s="127" t="s">
        <v>31</v>
      </c>
      <c r="C22" s="101"/>
      <c r="D22" s="101">
        <v>4</v>
      </c>
      <c r="E22" s="101">
        <v>4</v>
      </c>
      <c r="F22" s="101"/>
      <c r="G22" s="57"/>
      <c r="H22" s="57"/>
      <c r="I22" s="57"/>
      <c r="J22" s="57"/>
      <c r="K22" s="53">
        <f t="shared" si="0"/>
        <v>4</v>
      </c>
      <c r="L22" s="53"/>
      <c r="M22" s="53">
        <v>4</v>
      </c>
      <c r="N22" s="11"/>
    </row>
    <row r="23" spans="1:14" ht="15.75" customHeight="1" thickBot="1">
      <c r="A23" s="57">
        <v>19</v>
      </c>
      <c r="B23" s="125" t="s">
        <v>32</v>
      </c>
      <c r="C23" s="57"/>
      <c r="D23" s="57">
        <v>4</v>
      </c>
      <c r="E23" s="57">
        <v>3</v>
      </c>
      <c r="F23" s="57"/>
      <c r="G23" s="57"/>
      <c r="H23" s="57"/>
      <c r="I23" s="57"/>
      <c r="J23" s="57"/>
      <c r="K23" s="53">
        <f t="shared" si="0"/>
        <v>16</v>
      </c>
      <c r="L23" s="53">
        <v>6</v>
      </c>
      <c r="M23" s="53">
        <v>10</v>
      </c>
      <c r="N23" s="11"/>
    </row>
    <row r="24" spans="1:14" ht="15.75" customHeight="1" thickBot="1">
      <c r="A24" s="57">
        <v>20</v>
      </c>
      <c r="B24" s="125" t="s">
        <v>33</v>
      </c>
      <c r="C24" s="57"/>
      <c r="D24" s="57">
        <v>3</v>
      </c>
      <c r="E24" s="57">
        <v>3</v>
      </c>
      <c r="F24" s="57"/>
      <c r="G24" s="57"/>
      <c r="H24" s="57"/>
      <c r="I24" s="57"/>
      <c r="J24" s="57"/>
      <c r="K24" s="53">
        <f t="shared" si="0"/>
        <v>24</v>
      </c>
      <c r="L24" s="53">
        <v>10</v>
      </c>
      <c r="M24" s="53">
        <v>14</v>
      </c>
      <c r="N24" s="11"/>
    </row>
    <row r="25" spans="1:14" ht="15.75" customHeight="1" thickBot="1">
      <c r="A25" s="101">
        <v>21</v>
      </c>
      <c r="B25" s="127" t="s">
        <v>34</v>
      </c>
      <c r="C25" s="101"/>
      <c r="D25" s="101">
        <v>4</v>
      </c>
      <c r="E25" s="101">
        <v>4</v>
      </c>
      <c r="F25" s="101"/>
      <c r="G25" s="57"/>
      <c r="H25" s="57"/>
      <c r="I25" s="57"/>
      <c r="J25" s="57"/>
      <c r="K25" s="53">
        <f t="shared" si="0"/>
        <v>38</v>
      </c>
      <c r="L25" s="53">
        <v>24</v>
      </c>
      <c r="M25" s="53">
        <v>14</v>
      </c>
      <c r="N25" s="11"/>
    </row>
    <row r="26" spans="1:14" ht="15.75" customHeight="1" thickBot="1">
      <c r="A26" s="57">
        <v>22</v>
      </c>
      <c r="B26" s="125" t="s">
        <v>35</v>
      </c>
      <c r="C26" s="57"/>
      <c r="D26" s="57">
        <v>3</v>
      </c>
      <c r="E26" s="57">
        <v>3</v>
      </c>
      <c r="F26" s="57"/>
      <c r="G26" s="57"/>
      <c r="H26" s="57"/>
      <c r="I26" s="57"/>
      <c r="J26" s="57"/>
      <c r="K26" s="53">
        <f t="shared" si="0"/>
        <v>38</v>
      </c>
      <c r="L26" s="53">
        <v>28</v>
      </c>
      <c r="M26" s="53">
        <v>10</v>
      </c>
      <c r="N26" s="11"/>
    </row>
    <row r="27" spans="1:14" ht="15.75" customHeight="1" thickBot="1">
      <c r="A27" s="46">
        <v>23</v>
      </c>
      <c r="B27" s="125" t="s">
        <v>45</v>
      </c>
      <c r="C27" s="57"/>
      <c r="D27" s="57">
        <v>3</v>
      </c>
      <c r="E27" s="57">
        <v>3</v>
      </c>
      <c r="F27" s="57"/>
      <c r="G27" s="57"/>
      <c r="H27" s="57"/>
      <c r="I27" s="57"/>
      <c r="J27" s="57"/>
      <c r="K27" s="53">
        <f t="shared" si="0"/>
        <v>40</v>
      </c>
      <c r="L27" s="53"/>
      <c r="M27" s="53">
        <v>40</v>
      </c>
      <c r="N27" s="11"/>
    </row>
    <row r="28" spans="1:14" ht="15.75" customHeight="1" thickBot="1">
      <c r="A28" s="101">
        <v>24</v>
      </c>
      <c r="B28" s="127" t="s">
        <v>36</v>
      </c>
      <c r="C28" s="101"/>
      <c r="D28" s="101">
        <v>4</v>
      </c>
      <c r="E28" s="101">
        <v>4</v>
      </c>
      <c r="F28" s="101"/>
      <c r="G28" s="57"/>
      <c r="H28" s="57"/>
      <c r="I28" s="57"/>
      <c r="J28" s="57"/>
      <c r="K28" s="53">
        <f t="shared" si="0"/>
        <v>16</v>
      </c>
      <c r="L28" s="53"/>
      <c r="M28" s="53">
        <v>16</v>
      </c>
      <c r="N28" s="11"/>
    </row>
    <row r="29" spans="1:14" ht="15.75" customHeight="1" thickBot="1">
      <c r="A29" s="57">
        <v>25</v>
      </c>
      <c r="B29" s="125" t="s">
        <v>37</v>
      </c>
      <c r="C29" s="57"/>
      <c r="D29" s="57">
        <v>3</v>
      </c>
      <c r="E29" s="57">
        <v>4</v>
      </c>
      <c r="F29" s="57"/>
      <c r="G29" s="57"/>
      <c r="H29" s="57"/>
      <c r="I29" s="57"/>
      <c r="J29" s="57"/>
      <c r="K29" s="53">
        <f t="shared" si="0"/>
        <v>28</v>
      </c>
      <c r="L29" s="53"/>
      <c r="M29" s="53">
        <v>28</v>
      </c>
      <c r="N29" s="11"/>
    </row>
    <row r="30" spans="1:14" ht="15.75" customHeight="1" thickBot="1">
      <c r="A30" s="57">
        <v>26</v>
      </c>
      <c r="B30" s="125" t="s">
        <v>38</v>
      </c>
      <c r="C30" s="57"/>
      <c r="D30" s="57">
        <v>4</v>
      </c>
      <c r="E30" s="57">
        <v>4</v>
      </c>
      <c r="F30" s="57"/>
      <c r="G30" s="57"/>
      <c r="H30" s="57"/>
      <c r="I30" s="57"/>
      <c r="J30" s="57"/>
      <c r="K30" s="53">
        <f>SUM(L30:M30)</f>
        <v>12</v>
      </c>
      <c r="L30" s="53">
        <v>4</v>
      </c>
      <c r="M30" s="53">
        <v>8</v>
      </c>
      <c r="N30" s="11"/>
    </row>
    <row r="31" spans="1:16" ht="15.75" customHeight="1" thickBot="1">
      <c r="A31" s="57">
        <v>27</v>
      </c>
      <c r="B31" s="125" t="s">
        <v>39</v>
      </c>
      <c r="C31" s="57"/>
      <c r="D31" s="57">
        <v>4</v>
      </c>
      <c r="E31" s="57">
        <v>4</v>
      </c>
      <c r="F31" s="57"/>
      <c r="G31" s="57"/>
      <c r="H31" s="57"/>
      <c r="I31" s="57"/>
      <c r="J31" s="57"/>
      <c r="K31" s="53">
        <f t="shared" si="0"/>
        <v>14</v>
      </c>
      <c r="L31" s="53">
        <v>8</v>
      </c>
      <c r="M31" s="53">
        <v>6</v>
      </c>
      <c r="N31" s="29"/>
      <c r="O31" s="206">
        <f>(5*N39+4*N40+3*N41+2*N42*N43)-(2*N5*A36)</f>
        <v>134</v>
      </c>
      <c r="P31" s="206"/>
    </row>
    <row r="32" spans="1:16" ht="15.75" customHeight="1" thickBot="1">
      <c r="A32" s="57">
        <v>28</v>
      </c>
      <c r="B32" s="125" t="s">
        <v>171</v>
      </c>
      <c r="C32" s="57">
        <v>4</v>
      </c>
      <c r="D32" s="57">
        <v>4</v>
      </c>
      <c r="E32" s="57">
        <v>3</v>
      </c>
      <c r="F32" s="57"/>
      <c r="G32" s="57"/>
      <c r="H32" s="57"/>
      <c r="I32" s="57"/>
      <c r="J32" s="57"/>
      <c r="K32" s="53">
        <f t="shared" si="0"/>
        <v>0</v>
      </c>
      <c r="L32" s="53"/>
      <c r="M32" s="53"/>
      <c r="N32" s="70"/>
      <c r="O32" s="206">
        <f>3*A36*N5</f>
        <v>288</v>
      </c>
      <c r="P32" s="206"/>
    </row>
    <row r="33" spans="1:16" ht="15.75" customHeight="1" thickBot="1">
      <c r="A33" s="101">
        <v>29</v>
      </c>
      <c r="B33" s="127" t="s">
        <v>172</v>
      </c>
      <c r="C33" s="101"/>
      <c r="D33" s="101">
        <v>5</v>
      </c>
      <c r="E33" s="101">
        <v>5</v>
      </c>
      <c r="F33" s="101"/>
      <c r="G33" s="57"/>
      <c r="H33" s="57"/>
      <c r="I33" s="57"/>
      <c r="J33" s="57"/>
      <c r="K33" s="53">
        <f t="shared" si="0"/>
        <v>0</v>
      </c>
      <c r="L33" s="53"/>
      <c r="M33" s="56"/>
      <c r="N33" s="46"/>
      <c r="O33" s="85"/>
      <c r="P33" s="85"/>
    </row>
    <row r="34" spans="1:16" ht="15.75" customHeight="1" thickBot="1">
      <c r="A34" s="57">
        <v>30</v>
      </c>
      <c r="B34" s="125" t="s">
        <v>173</v>
      </c>
      <c r="C34" s="57"/>
      <c r="D34" s="57">
        <v>3</v>
      </c>
      <c r="E34" s="57">
        <v>4</v>
      </c>
      <c r="F34" s="57"/>
      <c r="G34" s="57"/>
      <c r="H34" s="57"/>
      <c r="I34" s="57"/>
      <c r="J34" s="57"/>
      <c r="K34" s="53">
        <f t="shared" si="0"/>
        <v>0</v>
      </c>
      <c r="L34" s="53"/>
      <c r="M34" s="56"/>
      <c r="N34" s="46"/>
      <c r="O34" s="85"/>
      <c r="P34" s="85"/>
    </row>
    <row r="35" spans="1:16" ht="15.75" customHeight="1" thickBot="1">
      <c r="A35" s="46">
        <v>31</v>
      </c>
      <c r="B35" s="141" t="s">
        <v>174</v>
      </c>
      <c r="C35" s="57"/>
      <c r="D35" s="57">
        <v>4</v>
      </c>
      <c r="E35" s="57">
        <v>3</v>
      </c>
      <c r="F35" s="57"/>
      <c r="G35" s="57"/>
      <c r="H35" s="57"/>
      <c r="I35" s="57"/>
      <c r="J35" s="57"/>
      <c r="K35" s="53">
        <f t="shared" si="0"/>
        <v>12</v>
      </c>
      <c r="L35" s="53"/>
      <c r="M35" s="56">
        <v>12</v>
      </c>
      <c r="N35" s="46"/>
      <c r="O35" s="85"/>
      <c r="P35" s="85"/>
    </row>
    <row r="36" spans="1:16" ht="15.75" customHeight="1" thickBot="1">
      <c r="A36" s="57">
        <v>32</v>
      </c>
      <c r="B36" s="125" t="s">
        <v>175</v>
      </c>
      <c r="C36" s="57"/>
      <c r="D36" s="57">
        <v>4</v>
      </c>
      <c r="E36" s="57">
        <v>4</v>
      </c>
      <c r="F36" s="57"/>
      <c r="G36" s="57"/>
      <c r="H36" s="57"/>
      <c r="I36" s="57"/>
      <c r="J36" s="57"/>
      <c r="K36" s="53">
        <f t="shared" si="0"/>
        <v>12</v>
      </c>
      <c r="L36" s="53"/>
      <c r="M36" s="56">
        <v>12</v>
      </c>
      <c r="N36" s="46"/>
      <c r="O36" s="85"/>
      <c r="P36" s="85"/>
    </row>
    <row r="37" spans="1:14" ht="20.25" customHeight="1" thickBot="1">
      <c r="A37" s="41" t="s">
        <v>127</v>
      </c>
      <c r="B37" s="143">
        <f>(N44-N43+N42)/N44</f>
        <v>0.9431818181818182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3.25" customHeight="1" thickBot="1">
      <c r="A38" s="41" t="s">
        <v>126</v>
      </c>
      <c r="B38" s="143">
        <f>O31/O32</f>
        <v>0.4652777777777778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.75" customHeight="1" thickBot="1">
      <c r="A39" s="10"/>
      <c r="B39" s="12" t="s">
        <v>40</v>
      </c>
      <c r="C39" s="11">
        <f>COUNTIF(C5:C36,5)</f>
        <v>4</v>
      </c>
      <c r="D39" s="11">
        <f>COUNTIF(D5:D36,5)</f>
        <v>7</v>
      </c>
      <c r="E39" s="11">
        <f>COUNTIF(E5:E36,5)</f>
        <v>2</v>
      </c>
      <c r="F39" s="11">
        <f>COUNTIF(F5:F36,5)</f>
        <v>2</v>
      </c>
      <c r="G39" s="11"/>
      <c r="H39" s="11"/>
      <c r="I39" s="11"/>
      <c r="J39" s="11"/>
      <c r="K39" s="11"/>
      <c r="L39" s="11"/>
      <c r="M39" s="11"/>
      <c r="N39" s="42">
        <f>SUM(C39:J39)</f>
        <v>15</v>
      </c>
    </row>
    <row r="40" spans="1:14" ht="15.75" customHeight="1" thickBot="1">
      <c r="A40" s="10"/>
      <c r="B40" s="12" t="s">
        <v>41</v>
      </c>
      <c r="C40" s="11">
        <f>COUNTIF(C5:C36,4)</f>
        <v>6</v>
      </c>
      <c r="D40" s="11">
        <f>COUNTIF(D5:D36,4)</f>
        <v>17</v>
      </c>
      <c r="E40" s="11">
        <f>COUNTIF(E5:E36,4)</f>
        <v>18</v>
      </c>
      <c r="F40" s="11">
        <f>COUNTIF(F5:F36,4)</f>
        <v>6</v>
      </c>
      <c r="G40" s="11"/>
      <c r="H40" s="11"/>
      <c r="I40" s="11"/>
      <c r="J40" s="11"/>
      <c r="K40" s="11"/>
      <c r="L40" s="11"/>
      <c r="M40" s="11"/>
      <c r="N40" s="42">
        <f>SUM(C40:J40)</f>
        <v>47</v>
      </c>
    </row>
    <row r="41" spans="1:14" ht="15.75" customHeight="1" thickBot="1">
      <c r="A41" s="10"/>
      <c r="B41" s="12" t="s">
        <v>42</v>
      </c>
      <c r="C41" s="11">
        <f>COUNTIF(C5:C36,3)</f>
        <v>1</v>
      </c>
      <c r="D41" s="11">
        <f>COUNTIF(D5:D36,3)</f>
        <v>5</v>
      </c>
      <c r="E41" s="11">
        <f>COUNTIF(E5:E36,3)</f>
        <v>10</v>
      </c>
      <c r="F41" s="11">
        <f>COUNTIF(F5:F36,3)</f>
        <v>5</v>
      </c>
      <c r="G41" s="11"/>
      <c r="H41" s="11"/>
      <c r="I41" s="11"/>
      <c r="J41" s="11"/>
      <c r="K41" s="11"/>
      <c r="L41" s="11"/>
      <c r="M41" s="11"/>
      <c r="N41" s="42">
        <f>SUM(C41:J41)</f>
        <v>21</v>
      </c>
    </row>
    <row r="42" spans="1:14" ht="15.75" customHeight="1" thickBot="1">
      <c r="A42" s="10"/>
      <c r="B42" s="12" t="s">
        <v>43</v>
      </c>
      <c r="C42" s="11">
        <f>COUNTIF(C5:C36,2)</f>
        <v>0</v>
      </c>
      <c r="D42" s="11">
        <f>COUNTIF(D5:D36,2)</f>
        <v>0</v>
      </c>
      <c r="E42" s="11">
        <f>COUNTIF(E5:E36,2)</f>
        <v>0</v>
      </c>
      <c r="F42" s="11">
        <f>COUNTIF(F5:F36,2)</f>
        <v>0</v>
      </c>
      <c r="G42" s="11"/>
      <c r="H42" s="11"/>
      <c r="I42" s="11"/>
      <c r="J42" s="11"/>
      <c r="K42" s="11"/>
      <c r="L42" s="11"/>
      <c r="M42" s="11"/>
      <c r="N42" s="42">
        <f>SUM(C42:J42)</f>
        <v>0</v>
      </c>
    </row>
    <row r="43" spans="1:14" ht="15.75" customHeight="1" thickBot="1">
      <c r="A43" s="10"/>
      <c r="B43" s="12" t="s">
        <v>116</v>
      </c>
      <c r="C43" s="11">
        <v>2</v>
      </c>
      <c r="D43" s="11">
        <v>1</v>
      </c>
      <c r="E43" s="11">
        <v>2</v>
      </c>
      <c r="F43" s="11"/>
      <c r="G43" s="11"/>
      <c r="H43" s="11"/>
      <c r="I43" s="11"/>
      <c r="J43" s="11"/>
      <c r="K43" s="11"/>
      <c r="L43" s="11"/>
      <c r="M43" s="11"/>
      <c r="N43" s="42">
        <f>SUM(C43:J43)</f>
        <v>5</v>
      </c>
    </row>
    <row r="44" spans="1:14" ht="15.75" customHeight="1" thickBot="1">
      <c r="A44" s="10"/>
      <c r="B44" s="12" t="s">
        <v>44</v>
      </c>
      <c r="C44" s="11">
        <f>SUM(C39:C43)</f>
        <v>13</v>
      </c>
      <c r="D44" s="11">
        <f>SUM(D39:D43)</f>
        <v>30</v>
      </c>
      <c r="E44" s="11">
        <f>SUM(E39:E43)</f>
        <v>32</v>
      </c>
      <c r="F44" s="11">
        <f>SUM(F39:F43)</f>
        <v>13</v>
      </c>
      <c r="G44" s="11"/>
      <c r="H44" s="11"/>
      <c r="I44" s="11"/>
      <c r="J44" s="11"/>
      <c r="K44" s="40">
        <f>SUM(K5:K32)</f>
        <v>482</v>
      </c>
      <c r="L44" s="40">
        <f>SUM(L5:L32)</f>
        <v>162</v>
      </c>
      <c r="M44" s="40">
        <f>SUM(M5:M32)</f>
        <v>320</v>
      </c>
      <c r="N44" s="11">
        <f>SUM(N39:N43)</f>
        <v>88</v>
      </c>
    </row>
    <row r="46" spans="1:12" ht="30.75" customHeight="1">
      <c r="A46" s="86" t="s">
        <v>184</v>
      </c>
      <c r="B46" s="142">
        <f>(N6-K44)/N6</f>
        <v>0.8953993055555556</v>
      </c>
      <c r="H46" s="205" t="s">
        <v>176</v>
      </c>
      <c r="I46" s="205"/>
      <c r="J46" s="205"/>
      <c r="K46" s="205"/>
      <c r="L46" s="205"/>
    </row>
    <row r="47" spans="1:2" ht="16.5" customHeight="1">
      <c r="A47" s="86" t="s">
        <v>185</v>
      </c>
      <c r="B47" s="142">
        <f>M44/N6</f>
        <v>0.06944444444444445</v>
      </c>
    </row>
  </sheetData>
  <sheetProtection/>
  <mergeCells count="15">
    <mergeCell ref="O31:P31"/>
    <mergeCell ref="O32:P32"/>
    <mergeCell ref="I2:I4"/>
    <mergeCell ref="C1:J1"/>
    <mergeCell ref="K1:M1"/>
    <mergeCell ref="C2:C4"/>
    <mergeCell ref="D2:D4"/>
    <mergeCell ref="E2:E4"/>
    <mergeCell ref="H2:H4"/>
    <mergeCell ref="L2:M2"/>
    <mergeCell ref="K2:K4"/>
    <mergeCell ref="J2:J4"/>
    <mergeCell ref="G2:G4"/>
    <mergeCell ref="F2:F4"/>
    <mergeCell ref="H46:L4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30" zoomScaleNormal="85" zoomScaleSheetLayoutView="130" workbookViewId="0" topLeftCell="A19">
      <selection activeCell="B27" sqref="B27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8" width="4.7109375" style="0" customWidth="1"/>
    <col min="9" max="9" width="7.140625" style="0" customWidth="1"/>
    <col min="10" max="10" width="7.00390625" style="0" customWidth="1"/>
    <col min="11" max="11" width="6.00390625" style="0" customWidth="1"/>
    <col min="12" max="12" width="6.28125" style="0" customWidth="1"/>
    <col min="13" max="13" width="6.140625" style="0" customWidth="1"/>
    <col min="14" max="14" width="10.57421875" style="0" customWidth="1"/>
  </cols>
  <sheetData>
    <row r="1" spans="1:12" ht="22.5" customHeight="1" thickBot="1">
      <c r="A1" s="200" t="s">
        <v>0</v>
      </c>
      <c r="B1" s="203" t="s">
        <v>118</v>
      </c>
      <c r="C1" s="188" t="s">
        <v>4</v>
      </c>
      <c r="D1" s="188"/>
      <c r="E1" s="188"/>
      <c r="F1" s="188"/>
      <c r="G1" s="188"/>
      <c r="H1" s="188"/>
      <c r="I1" s="187" t="s">
        <v>5</v>
      </c>
      <c r="J1" s="188"/>
      <c r="K1" s="189"/>
      <c r="L1" s="211" t="s">
        <v>117</v>
      </c>
    </row>
    <row r="2" spans="1:12" ht="16.5" customHeight="1" thickBot="1">
      <c r="A2" s="201"/>
      <c r="B2" s="203"/>
      <c r="C2" s="193" t="s">
        <v>179</v>
      </c>
      <c r="D2" s="196" t="s">
        <v>224</v>
      </c>
      <c r="E2" s="177" t="s">
        <v>191</v>
      </c>
      <c r="F2" s="177" t="s">
        <v>192</v>
      </c>
      <c r="G2" s="177"/>
      <c r="H2" s="177"/>
      <c r="I2" s="183" t="s">
        <v>8</v>
      </c>
      <c r="J2" s="172" t="s">
        <v>9</v>
      </c>
      <c r="K2" s="174"/>
      <c r="L2" s="212"/>
    </row>
    <row r="3" spans="1:12" ht="35.25" customHeight="1">
      <c r="A3" s="201"/>
      <c r="B3" s="203"/>
      <c r="C3" s="194"/>
      <c r="D3" s="197"/>
      <c r="E3" s="178"/>
      <c r="F3" s="178"/>
      <c r="G3" s="178"/>
      <c r="H3" s="178"/>
      <c r="I3" s="184"/>
      <c r="J3" s="183" t="s">
        <v>119</v>
      </c>
      <c r="K3" s="183" t="s">
        <v>120</v>
      </c>
      <c r="L3" s="212"/>
    </row>
    <row r="4" spans="1:12" ht="16.5" customHeight="1" thickBot="1">
      <c r="A4" s="201"/>
      <c r="B4" s="210"/>
      <c r="C4" s="194"/>
      <c r="D4" s="197"/>
      <c r="E4" s="178"/>
      <c r="F4" s="178"/>
      <c r="G4" s="178"/>
      <c r="H4" s="178"/>
      <c r="I4" s="184"/>
      <c r="J4" s="184"/>
      <c r="K4" s="184"/>
      <c r="L4" s="213"/>
    </row>
    <row r="5" spans="1:12" ht="15.75" customHeight="1" thickBot="1">
      <c r="A5" s="128">
        <v>1</v>
      </c>
      <c r="B5" s="149" t="s">
        <v>194</v>
      </c>
      <c r="C5" s="128">
        <v>5</v>
      </c>
      <c r="D5" s="128">
        <v>4</v>
      </c>
      <c r="E5" s="128" t="s">
        <v>116</v>
      </c>
      <c r="F5" s="128">
        <v>4</v>
      </c>
      <c r="G5" s="57"/>
      <c r="H5" s="57"/>
      <c r="I5" s="57">
        <f>SUM(J5:K5)</f>
        <v>32</v>
      </c>
      <c r="J5" s="57"/>
      <c r="K5" s="57">
        <v>32</v>
      </c>
      <c r="L5" s="27">
        <v>4</v>
      </c>
    </row>
    <row r="6" spans="1:12" ht="15.75" customHeight="1" thickBot="1">
      <c r="A6" s="101">
        <v>2</v>
      </c>
      <c r="B6" s="145" t="s">
        <v>195</v>
      </c>
      <c r="C6" s="101">
        <v>4</v>
      </c>
      <c r="D6" s="101">
        <v>5</v>
      </c>
      <c r="E6" s="101">
        <v>4</v>
      </c>
      <c r="F6" s="101">
        <v>5</v>
      </c>
      <c r="G6" s="57"/>
      <c r="H6" s="57"/>
      <c r="I6" s="57">
        <f aca="true" t="shared" si="0" ref="I6:I24">SUM(J6:K6)</f>
        <v>0</v>
      </c>
      <c r="J6" s="57"/>
      <c r="K6" s="57"/>
      <c r="L6" s="48">
        <v>2880</v>
      </c>
    </row>
    <row r="7" spans="1:12" ht="15.75" customHeight="1" thickBot="1">
      <c r="A7" s="46">
        <v>3</v>
      </c>
      <c r="B7" s="144" t="s">
        <v>196</v>
      </c>
      <c r="C7" s="57" t="s">
        <v>116</v>
      </c>
      <c r="D7" s="57"/>
      <c r="E7" s="57">
        <v>4</v>
      </c>
      <c r="F7" s="57"/>
      <c r="G7" s="57"/>
      <c r="H7" s="57"/>
      <c r="I7" s="57">
        <f t="shared" si="0"/>
        <v>34</v>
      </c>
      <c r="J7" s="57">
        <v>12</v>
      </c>
      <c r="K7" s="57">
        <v>22</v>
      </c>
      <c r="L7" s="11"/>
    </row>
    <row r="8" spans="1:12" ht="15.75" customHeight="1" thickBot="1">
      <c r="A8" s="57">
        <v>4</v>
      </c>
      <c r="B8" s="144" t="s">
        <v>197</v>
      </c>
      <c r="C8" s="57">
        <v>4</v>
      </c>
      <c r="D8" s="57"/>
      <c r="E8" s="57">
        <v>3</v>
      </c>
      <c r="F8" s="57"/>
      <c r="G8" s="57"/>
      <c r="H8" s="57"/>
      <c r="I8" s="57">
        <f t="shared" si="0"/>
        <v>18</v>
      </c>
      <c r="J8" s="57"/>
      <c r="K8" s="57">
        <v>18</v>
      </c>
      <c r="L8" s="11"/>
    </row>
    <row r="9" spans="1:12" ht="15.75" customHeight="1" thickBot="1">
      <c r="A9" s="101">
        <v>5</v>
      </c>
      <c r="B9" s="145" t="s">
        <v>198</v>
      </c>
      <c r="C9" s="101">
        <v>4</v>
      </c>
      <c r="D9" s="101">
        <v>5</v>
      </c>
      <c r="E9" s="101">
        <v>4</v>
      </c>
      <c r="F9" s="101">
        <v>5</v>
      </c>
      <c r="G9" s="57"/>
      <c r="H9" s="57"/>
      <c r="I9" s="57">
        <f t="shared" si="0"/>
        <v>0</v>
      </c>
      <c r="J9" s="57"/>
      <c r="K9" s="57"/>
      <c r="L9" s="11"/>
    </row>
    <row r="10" spans="1:12" ht="15.75" customHeight="1" thickBot="1">
      <c r="A10" s="97">
        <v>6</v>
      </c>
      <c r="B10" s="146" t="s">
        <v>199</v>
      </c>
      <c r="C10" s="97" t="s">
        <v>116</v>
      </c>
      <c r="D10" s="97"/>
      <c r="E10" s="97" t="s">
        <v>116</v>
      </c>
      <c r="F10" s="97" t="s">
        <v>116</v>
      </c>
      <c r="G10" s="57"/>
      <c r="H10" s="57"/>
      <c r="I10" s="57">
        <f t="shared" si="0"/>
        <v>74</v>
      </c>
      <c r="J10" s="57">
        <v>74</v>
      </c>
      <c r="K10" s="57"/>
      <c r="L10" s="11"/>
    </row>
    <row r="11" spans="1:12" ht="15.75" customHeight="1" thickBot="1">
      <c r="A11" s="101">
        <v>7</v>
      </c>
      <c r="B11" s="145" t="s">
        <v>200</v>
      </c>
      <c r="C11" s="101">
        <v>5</v>
      </c>
      <c r="D11" s="101">
        <v>5</v>
      </c>
      <c r="E11" s="101">
        <v>4</v>
      </c>
      <c r="F11" s="101">
        <v>5</v>
      </c>
      <c r="G11" s="57"/>
      <c r="H11" s="57"/>
      <c r="I11" s="57">
        <f t="shared" si="0"/>
        <v>24</v>
      </c>
      <c r="J11" s="57">
        <v>12</v>
      </c>
      <c r="K11" s="57">
        <v>12</v>
      </c>
      <c r="L11" s="11"/>
    </row>
    <row r="12" spans="1:14" ht="15.75" customHeight="1" thickBot="1">
      <c r="A12" s="46">
        <v>8</v>
      </c>
      <c r="B12" s="107" t="s">
        <v>201</v>
      </c>
      <c r="C12" s="57">
        <v>4</v>
      </c>
      <c r="D12" s="57"/>
      <c r="E12" s="57">
        <v>5</v>
      </c>
      <c r="F12" s="57">
        <v>4</v>
      </c>
      <c r="G12" s="57"/>
      <c r="H12" s="57"/>
      <c r="I12" s="57">
        <f t="shared" si="0"/>
        <v>34</v>
      </c>
      <c r="J12" s="57">
        <v>34</v>
      </c>
      <c r="K12" s="57"/>
      <c r="L12" s="29"/>
      <c r="M12" s="103">
        <v>6</v>
      </c>
      <c r="N12" s="15" t="s">
        <v>133</v>
      </c>
    </row>
    <row r="13" spans="1:14" ht="15.75" customHeight="1" thickBot="1">
      <c r="A13" s="57">
        <v>9</v>
      </c>
      <c r="B13" s="144" t="s">
        <v>202</v>
      </c>
      <c r="C13" s="57">
        <v>4</v>
      </c>
      <c r="D13" s="57"/>
      <c r="E13" s="57">
        <v>3</v>
      </c>
      <c r="F13" s="57">
        <v>3</v>
      </c>
      <c r="G13" s="57"/>
      <c r="H13" s="57"/>
      <c r="I13" s="148">
        <f t="shared" si="0"/>
        <v>6</v>
      </c>
      <c r="J13" s="148"/>
      <c r="K13" s="148">
        <v>6</v>
      </c>
      <c r="L13" s="29"/>
      <c r="M13" s="102">
        <v>6</v>
      </c>
      <c r="N13" s="135" t="s">
        <v>116</v>
      </c>
    </row>
    <row r="14" spans="1:14" ht="15.75" customHeight="1" thickBot="1">
      <c r="A14" s="97">
        <v>10</v>
      </c>
      <c r="B14" s="146" t="s">
        <v>203</v>
      </c>
      <c r="C14" s="97" t="s">
        <v>116</v>
      </c>
      <c r="D14" s="97">
        <v>5</v>
      </c>
      <c r="E14" s="97">
        <v>3</v>
      </c>
      <c r="F14" s="97" t="s">
        <v>116</v>
      </c>
      <c r="G14" s="57"/>
      <c r="H14" s="57"/>
      <c r="I14" s="108">
        <f t="shared" si="0"/>
        <v>46</v>
      </c>
      <c r="J14" s="108"/>
      <c r="K14" s="108">
        <v>46</v>
      </c>
      <c r="L14" s="29"/>
      <c r="M14" s="136">
        <v>2</v>
      </c>
      <c r="N14" s="15" t="s">
        <v>134</v>
      </c>
    </row>
    <row r="15" spans="1:12" ht="15.75" customHeight="1" thickBot="1">
      <c r="A15" s="101">
        <v>11</v>
      </c>
      <c r="B15" s="145" t="s">
        <v>204</v>
      </c>
      <c r="C15" s="101">
        <v>4</v>
      </c>
      <c r="D15" s="101">
        <v>5</v>
      </c>
      <c r="E15" s="101">
        <v>5</v>
      </c>
      <c r="F15" s="101">
        <v>4</v>
      </c>
      <c r="G15" s="57"/>
      <c r="H15" s="57"/>
      <c r="I15" s="57">
        <f t="shared" si="0"/>
        <v>6</v>
      </c>
      <c r="J15" s="57">
        <v>6</v>
      </c>
      <c r="K15" s="57"/>
      <c r="L15" s="11"/>
    </row>
    <row r="16" spans="1:12" ht="15.75" customHeight="1" thickBot="1">
      <c r="A16" s="128">
        <v>12</v>
      </c>
      <c r="B16" s="149" t="s">
        <v>205</v>
      </c>
      <c r="C16" s="128">
        <v>5</v>
      </c>
      <c r="D16" s="128">
        <v>4</v>
      </c>
      <c r="E16" s="128">
        <v>3</v>
      </c>
      <c r="F16" s="128">
        <v>4</v>
      </c>
      <c r="G16" s="57"/>
      <c r="H16" s="57"/>
      <c r="I16" s="57">
        <f t="shared" si="0"/>
        <v>12</v>
      </c>
      <c r="J16" s="57"/>
      <c r="K16" s="57">
        <v>12</v>
      </c>
      <c r="L16" s="11"/>
    </row>
    <row r="17" spans="1:12" ht="15.75" customHeight="1" thickBot="1">
      <c r="A17" s="97">
        <v>13</v>
      </c>
      <c r="B17" s="146" t="s">
        <v>206</v>
      </c>
      <c r="C17" s="97">
        <v>5</v>
      </c>
      <c r="D17" s="97">
        <v>4</v>
      </c>
      <c r="E17" s="97">
        <v>2</v>
      </c>
      <c r="F17" s="97">
        <v>4</v>
      </c>
      <c r="G17" s="57"/>
      <c r="H17" s="57"/>
      <c r="I17" s="57">
        <f t="shared" si="0"/>
        <v>20</v>
      </c>
      <c r="J17" s="57">
        <v>10</v>
      </c>
      <c r="K17" s="57">
        <v>10</v>
      </c>
      <c r="L17" s="11"/>
    </row>
    <row r="18" spans="1:12" ht="15.75" customHeight="1" thickBot="1">
      <c r="A18" s="89">
        <v>14</v>
      </c>
      <c r="B18" s="147" t="s">
        <v>207</v>
      </c>
      <c r="C18" s="89">
        <v>4</v>
      </c>
      <c r="D18" s="89">
        <v>4</v>
      </c>
      <c r="E18" s="89">
        <v>3</v>
      </c>
      <c r="F18" s="89">
        <v>5</v>
      </c>
      <c r="G18" s="57"/>
      <c r="H18" s="57"/>
      <c r="I18" s="57">
        <f t="shared" si="0"/>
        <v>0</v>
      </c>
      <c r="J18" s="57"/>
      <c r="K18" s="57"/>
      <c r="L18" s="11"/>
    </row>
    <row r="19" spans="1:12" ht="15.75" customHeight="1" thickBot="1">
      <c r="A19" s="101">
        <v>15</v>
      </c>
      <c r="B19" s="145" t="s">
        <v>208</v>
      </c>
      <c r="C19" s="101">
        <v>4</v>
      </c>
      <c r="D19" s="101">
        <v>4</v>
      </c>
      <c r="E19" s="101">
        <v>4</v>
      </c>
      <c r="F19" s="101">
        <v>4</v>
      </c>
      <c r="G19" s="57"/>
      <c r="H19" s="57"/>
      <c r="I19" s="57">
        <f t="shared" si="0"/>
        <v>6</v>
      </c>
      <c r="J19" s="61">
        <v>6</v>
      </c>
      <c r="K19" s="105"/>
      <c r="L19" s="11"/>
    </row>
    <row r="20" spans="1:12" ht="15.75" customHeight="1" thickBot="1">
      <c r="A20" s="101">
        <v>16</v>
      </c>
      <c r="B20" s="145" t="s">
        <v>209</v>
      </c>
      <c r="C20" s="101">
        <v>4</v>
      </c>
      <c r="D20" s="101">
        <v>4</v>
      </c>
      <c r="E20" s="101">
        <v>5</v>
      </c>
      <c r="F20" s="101">
        <v>4</v>
      </c>
      <c r="G20" s="57"/>
      <c r="H20" s="57"/>
      <c r="I20" s="57">
        <f t="shared" si="0"/>
        <v>10</v>
      </c>
      <c r="J20" s="57">
        <v>10</v>
      </c>
      <c r="K20" s="57"/>
      <c r="L20" s="11"/>
    </row>
    <row r="21" spans="1:12" ht="15.75" customHeight="1" thickBot="1">
      <c r="A21" s="97">
        <v>17</v>
      </c>
      <c r="B21" s="146" t="s">
        <v>210</v>
      </c>
      <c r="C21" s="97" t="s">
        <v>116</v>
      </c>
      <c r="D21" s="97">
        <v>4</v>
      </c>
      <c r="E21" s="97"/>
      <c r="F21" s="97" t="s">
        <v>116</v>
      </c>
      <c r="G21" s="57"/>
      <c r="H21" s="57"/>
      <c r="I21" s="97">
        <f t="shared" si="0"/>
        <v>32</v>
      </c>
      <c r="J21" s="97">
        <v>10</v>
      </c>
      <c r="K21" s="97">
        <v>22</v>
      </c>
      <c r="L21" s="11"/>
    </row>
    <row r="22" spans="1:12" ht="15.75" customHeight="1" thickBot="1">
      <c r="A22" s="97">
        <v>18</v>
      </c>
      <c r="B22" s="146" t="s">
        <v>211</v>
      </c>
      <c r="C22" s="97" t="s">
        <v>180</v>
      </c>
      <c r="D22" s="97"/>
      <c r="E22" s="97">
        <v>3</v>
      </c>
      <c r="F22" s="97" t="s">
        <v>116</v>
      </c>
      <c r="G22" s="57"/>
      <c r="H22" s="57"/>
      <c r="I22" s="57">
        <f t="shared" si="0"/>
        <v>54</v>
      </c>
      <c r="J22" s="57">
        <v>48</v>
      </c>
      <c r="K22" s="150">
        <v>6</v>
      </c>
      <c r="L22" s="11"/>
    </row>
    <row r="23" spans="1:12" ht="15.75" customHeight="1" thickBot="1">
      <c r="A23" s="46">
        <v>19</v>
      </c>
      <c r="B23" s="144" t="s">
        <v>212</v>
      </c>
      <c r="C23" s="57">
        <v>4</v>
      </c>
      <c r="D23" s="57">
        <v>4</v>
      </c>
      <c r="E23" s="57">
        <v>3</v>
      </c>
      <c r="F23" s="57">
        <v>4</v>
      </c>
      <c r="G23" s="57"/>
      <c r="H23" s="57"/>
      <c r="I23" s="57">
        <f t="shared" si="0"/>
        <v>18</v>
      </c>
      <c r="J23" s="57">
        <v>6</v>
      </c>
      <c r="K23" s="57">
        <v>12</v>
      </c>
      <c r="L23" s="11"/>
    </row>
    <row r="24" spans="1:12" ht="15.75" customHeight="1" thickBot="1">
      <c r="A24" s="97">
        <v>20</v>
      </c>
      <c r="B24" s="146" t="s">
        <v>213</v>
      </c>
      <c r="C24" s="97">
        <v>3</v>
      </c>
      <c r="D24" s="97"/>
      <c r="E24" s="97">
        <v>3</v>
      </c>
      <c r="F24" s="97" t="s">
        <v>116</v>
      </c>
      <c r="G24" s="57"/>
      <c r="H24" s="57"/>
      <c r="I24" s="97">
        <f t="shared" si="0"/>
        <v>46</v>
      </c>
      <c r="J24" s="97"/>
      <c r="K24" s="97">
        <v>46</v>
      </c>
      <c r="L24" s="11"/>
    </row>
    <row r="25" spans="1:12" ht="15.75" customHeight="1" thickBot="1">
      <c r="A25" s="46"/>
      <c r="B25" s="110"/>
      <c r="C25" s="57"/>
      <c r="D25" s="57"/>
      <c r="E25" s="57"/>
      <c r="F25" s="57"/>
      <c r="G25" s="57"/>
      <c r="H25" s="57"/>
      <c r="I25" s="57"/>
      <c r="J25" s="57"/>
      <c r="K25" s="57"/>
      <c r="L25" s="11"/>
    </row>
    <row r="26" spans="1:12" ht="15.75" customHeight="1">
      <c r="A26" s="46"/>
      <c r="B26" s="110"/>
      <c r="C26" s="57"/>
      <c r="D26" s="57"/>
      <c r="E26" s="57"/>
      <c r="F26" s="57"/>
      <c r="G26" s="57"/>
      <c r="H26" s="57"/>
      <c r="I26" s="57"/>
      <c r="J26" s="57"/>
      <c r="K26" s="57"/>
      <c r="L26" s="17"/>
    </row>
    <row r="27" spans="1:13" ht="25.5" customHeight="1" thickBot="1">
      <c r="A27" s="111" t="s">
        <v>128</v>
      </c>
      <c r="B27" s="112">
        <f>(L35-L34+L33)/L35</f>
        <v>0.8450704225352113</v>
      </c>
      <c r="C27" s="57"/>
      <c r="D27" s="57"/>
      <c r="E27" s="57"/>
      <c r="F27" s="57"/>
      <c r="G27" s="57"/>
      <c r="H27" s="57"/>
      <c r="I27" s="57"/>
      <c r="J27" s="57"/>
      <c r="K27" s="57"/>
      <c r="L27" s="29"/>
      <c r="M27" s="38">
        <f>(5*L30+4*L31+3*L32+L33*L34*2)-2*L5*A24</f>
        <v>102</v>
      </c>
    </row>
    <row r="28" spans="1:13" ht="33.75" customHeight="1" thickBot="1">
      <c r="A28" s="75" t="s">
        <v>121</v>
      </c>
      <c r="B28" s="113">
        <f>M27/M28</f>
        <v>0.425</v>
      </c>
      <c r="C28" s="46"/>
      <c r="D28" s="46"/>
      <c r="E28" s="46"/>
      <c r="F28" s="46"/>
      <c r="G28" s="46"/>
      <c r="H28" s="46"/>
      <c r="I28" s="46"/>
      <c r="J28" s="46"/>
      <c r="K28" s="46"/>
      <c r="L28" s="29"/>
      <c r="M28" s="38">
        <f>3*L5*C35</f>
        <v>240</v>
      </c>
    </row>
    <row r="29" spans="1:12" ht="16.5" thickBo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6.5" thickBot="1">
      <c r="A30" s="10"/>
      <c r="B30" s="12" t="s">
        <v>40</v>
      </c>
      <c r="C30" s="11">
        <f>COUNTIF(C5:C26,5)</f>
        <v>4</v>
      </c>
      <c r="D30" s="11">
        <f>COUNTIF(D5:D26,5)</f>
        <v>5</v>
      </c>
      <c r="E30" s="11">
        <f>COUNTIF(E5:E26,5)</f>
        <v>3</v>
      </c>
      <c r="F30" s="11">
        <f>COUNTIF(F5:F26,5)</f>
        <v>4</v>
      </c>
      <c r="G30" s="11"/>
      <c r="H30" s="11"/>
      <c r="I30" s="11"/>
      <c r="J30" s="11"/>
      <c r="K30" s="11"/>
      <c r="L30" s="22">
        <f>SUM(C30:K30)</f>
        <v>16</v>
      </c>
    </row>
    <row r="31" spans="1:12" ht="16.5" thickBot="1">
      <c r="A31" s="10"/>
      <c r="B31" s="12" t="s">
        <v>41</v>
      </c>
      <c r="C31" s="11">
        <f>COUNTIF(C5:C26,4)+1</f>
        <v>11</v>
      </c>
      <c r="D31" s="11">
        <f>COUNTIF(D5:D26,4)</f>
        <v>8</v>
      </c>
      <c r="E31" s="11">
        <f>COUNTIF(E5:E26,4)</f>
        <v>5</v>
      </c>
      <c r="F31" s="11">
        <f>COUNTIF(F5:F26,4)</f>
        <v>8</v>
      </c>
      <c r="G31" s="11"/>
      <c r="H31" s="11"/>
      <c r="I31" s="11"/>
      <c r="J31" s="11"/>
      <c r="K31" s="11"/>
      <c r="L31" s="22">
        <f>SUM(C31:K31)</f>
        <v>32</v>
      </c>
    </row>
    <row r="32" spans="1:12" ht="16.5" thickBot="1">
      <c r="A32" s="10"/>
      <c r="B32" s="12" t="s">
        <v>42</v>
      </c>
      <c r="C32" s="11">
        <f>COUNTIF(C5:C26,3)</f>
        <v>1</v>
      </c>
      <c r="D32" s="11">
        <f>COUNTIF(D5:D26,3)</f>
        <v>0</v>
      </c>
      <c r="E32" s="11">
        <f>COUNTIF(E5:E26,3)</f>
        <v>8</v>
      </c>
      <c r="F32" s="11">
        <f>COUNTIF(F5:F26,3)</f>
        <v>1</v>
      </c>
      <c r="G32" s="11"/>
      <c r="H32" s="11"/>
      <c r="I32" s="11"/>
      <c r="J32" s="11"/>
      <c r="K32" s="11"/>
      <c r="L32" s="22">
        <f>SUM(C32:K32)</f>
        <v>10</v>
      </c>
    </row>
    <row r="33" spans="1:12" ht="16.5" thickBot="1">
      <c r="A33" s="16"/>
      <c r="B33" s="4" t="s">
        <v>43</v>
      </c>
      <c r="C33" s="17">
        <f>COUNTIF(C5:C26,2)</f>
        <v>0</v>
      </c>
      <c r="D33" s="17">
        <f>COUNTIF(D5:D26,2)</f>
        <v>0</v>
      </c>
      <c r="E33" s="17">
        <f>COUNTIF(E5:E26,2)</f>
        <v>1</v>
      </c>
      <c r="F33" s="17">
        <f>COUNTIF(F5:F26,2)</f>
        <v>0</v>
      </c>
      <c r="G33" s="17"/>
      <c r="H33" s="17"/>
      <c r="I33" s="17"/>
      <c r="J33" s="17"/>
      <c r="K33" s="17"/>
      <c r="L33" s="22">
        <f>SUM(C33:K33)</f>
        <v>1</v>
      </c>
    </row>
    <row r="34" spans="1:12" ht="16.5" thickBot="1">
      <c r="A34" s="15"/>
      <c r="B34" s="18" t="s">
        <v>116</v>
      </c>
      <c r="C34" s="19">
        <v>4</v>
      </c>
      <c r="D34" s="15">
        <v>1</v>
      </c>
      <c r="E34" s="15">
        <v>2</v>
      </c>
      <c r="F34" s="15">
        <v>5</v>
      </c>
      <c r="G34" s="15"/>
      <c r="H34" s="15"/>
      <c r="I34" s="15"/>
      <c r="J34" s="15"/>
      <c r="K34" s="15"/>
      <c r="L34" s="22">
        <f>SUM(C34:K34)</f>
        <v>12</v>
      </c>
    </row>
    <row r="35" spans="1:12" ht="16.5" thickBot="1">
      <c r="A35" s="10"/>
      <c r="B35" s="12" t="s">
        <v>44</v>
      </c>
      <c r="C35" s="11">
        <f>SUM(C30:C34)</f>
        <v>20</v>
      </c>
      <c r="D35" s="11">
        <f>SUM(D30:D34)</f>
        <v>14</v>
      </c>
      <c r="E35" s="11">
        <f>SUM(E30:E34)</f>
        <v>19</v>
      </c>
      <c r="F35" s="11">
        <f>SUM(F30:F34)</f>
        <v>18</v>
      </c>
      <c r="G35" s="11"/>
      <c r="H35" s="11"/>
      <c r="I35" s="20">
        <f>SUM(I5:I26)</f>
        <v>472</v>
      </c>
      <c r="J35" s="20">
        <f>SUM(J5:J26)</f>
        <v>228</v>
      </c>
      <c r="K35" s="39">
        <f>SUM(K5:K26)</f>
        <v>244</v>
      </c>
      <c r="L35" s="31">
        <f>SUM(L30:L34)</f>
        <v>71</v>
      </c>
    </row>
    <row r="36" ht="22.5" customHeight="1"/>
    <row r="37" spans="1:2" ht="30.75" customHeight="1">
      <c r="A37" s="43" t="s">
        <v>129</v>
      </c>
      <c r="B37" s="106">
        <f>(L6-I35)/L6</f>
        <v>0.8361111111111111</v>
      </c>
    </row>
    <row r="38" spans="1:9" ht="42.75">
      <c r="A38" s="43" t="s">
        <v>130</v>
      </c>
      <c r="B38" s="106">
        <f>K35/L6</f>
        <v>0.08472222222222223</v>
      </c>
      <c r="E38" s="207" t="s">
        <v>214</v>
      </c>
      <c r="F38" s="208"/>
      <c r="G38" s="208"/>
      <c r="H38" s="208"/>
      <c r="I38" s="209"/>
    </row>
  </sheetData>
  <sheetProtection/>
  <mergeCells count="16">
    <mergeCell ref="A1:A4"/>
    <mergeCell ref="B1:B4"/>
    <mergeCell ref="C1:H1"/>
    <mergeCell ref="I1:K1"/>
    <mergeCell ref="L1:L4"/>
    <mergeCell ref="C2:C4"/>
    <mergeCell ref="D2:D4"/>
    <mergeCell ref="E2:E4"/>
    <mergeCell ref="F2:F4"/>
    <mergeCell ref="G2:G4"/>
    <mergeCell ref="H2:H4"/>
    <mergeCell ref="I2:I4"/>
    <mergeCell ref="J2:K2"/>
    <mergeCell ref="J3:J4"/>
    <mergeCell ref="K3:K4"/>
    <mergeCell ref="E38:I38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2013-03-06T13:33:42Z</cp:lastPrinted>
  <dcterms:created xsi:type="dcterms:W3CDTF">1996-10-08T23:32:33Z</dcterms:created>
  <dcterms:modified xsi:type="dcterms:W3CDTF">2013-03-12T09:50:32Z</dcterms:modified>
  <cp:category/>
  <cp:version/>
  <cp:contentType/>
  <cp:contentStatus/>
</cp:coreProperties>
</file>