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М-10" sheetId="1" r:id="rId1"/>
    <sheet name="ГЭМ-10" sheetId="2" r:id="rId2"/>
  </sheets>
  <definedNames>
    <definedName name="_xlnm.Print_Area" localSheetId="1">'ГЭМ-10'!$A$1:$AM$40</definedName>
    <definedName name="_xlnm.Print_Area" localSheetId="0">'ТМ-10'!$A$1:$M$30</definedName>
  </definedNames>
  <calcPr fullCalcOnLoad="1"/>
</workbook>
</file>

<file path=xl/sharedStrings.xml><?xml version="1.0" encoding="utf-8"?>
<sst xmlns="http://schemas.openxmlformats.org/spreadsheetml/2006/main" count="90" uniqueCount="74">
  <si>
    <t>№</t>
  </si>
  <si>
    <t>Фамилия,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</si>
  <si>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</si>
  <si>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</si>
  <si>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</si>
  <si>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</si>
  <si>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</si>
  <si>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</si>
  <si>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</si>
  <si>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</si>
  <si>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</si>
  <si>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</si>
  <si>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</si>
  <si>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</si>
  <si>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</si>
  <si>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</si>
  <si>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Итого</t>
  </si>
  <si>
    <t>н/а</t>
  </si>
  <si>
    <t>Примечание</t>
  </si>
  <si>
    <t>Фамилия, имя, отчество</t>
  </si>
  <si>
    <t>уваж</t>
  </si>
  <si>
    <t>без уваж</t>
  </si>
  <si>
    <t>ИТОГО:</t>
  </si>
  <si>
    <t>Н/А</t>
  </si>
  <si>
    <t>КЗ</t>
  </si>
  <si>
    <t>УСП</t>
  </si>
  <si>
    <t xml:space="preserve">УСП </t>
  </si>
  <si>
    <t xml:space="preserve">Алексеев Виталий </t>
  </si>
  <si>
    <t xml:space="preserve">Антипин Валентин </t>
  </si>
  <si>
    <t xml:space="preserve">Березуцкий Александр </t>
  </si>
  <si>
    <t xml:space="preserve">Бондаренко Александр </t>
  </si>
  <si>
    <t>Бутин Сергей</t>
  </si>
  <si>
    <t xml:space="preserve">Гусев Артем </t>
  </si>
  <si>
    <t xml:space="preserve">Зимин Александр </t>
  </si>
  <si>
    <t xml:space="preserve">Куанышпаев Адиль </t>
  </si>
  <si>
    <t xml:space="preserve">Винников Денис </t>
  </si>
  <si>
    <t xml:space="preserve">Воронков Иван </t>
  </si>
  <si>
    <t xml:space="preserve">Ермолаев Ярослав </t>
  </si>
  <si>
    <t xml:space="preserve">Жданов Юрий </t>
  </si>
  <si>
    <t xml:space="preserve">Кашапов Глеб </t>
  </si>
  <si>
    <t xml:space="preserve">Калюжный Максим </t>
  </si>
  <si>
    <t xml:space="preserve">Кузнецова Алёна </t>
  </si>
  <si>
    <t xml:space="preserve">Кулеш Игорь </t>
  </si>
  <si>
    <t xml:space="preserve">Лукьянова Дарья </t>
  </si>
  <si>
    <t>Пашнин Владимир</t>
  </si>
  <si>
    <t xml:space="preserve">Поздняков Юрий </t>
  </si>
  <si>
    <t xml:space="preserve">Пономарёв Андрей </t>
  </si>
  <si>
    <t>Теняев Андрей</t>
  </si>
  <si>
    <t xml:space="preserve">Уваров Роман </t>
  </si>
  <si>
    <t>Фисенко Евгений</t>
  </si>
  <si>
    <t>Холдеев Денис</t>
  </si>
  <si>
    <t>Черепанов Антон</t>
  </si>
  <si>
    <t>Иванов Сергей</t>
  </si>
  <si>
    <t xml:space="preserve">Филимонова Алена </t>
  </si>
  <si>
    <t>% посещ</t>
  </si>
  <si>
    <t>% прогула</t>
  </si>
  <si>
    <t>Блинов  Роман</t>
  </si>
  <si>
    <t>ТМ-10</t>
  </si>
  <si>
    <t>ГЭМ-10</t>
  </si>
  <si>
    <t>физ-ра</t>
  </si>
  <si>
    <t>горное дело</t>
  </si>
  <si>
    <t>пос</t>
  </si>
  <si>
    <t>пр</t>
  </si>
  <si>
    <t>Шлыков Адрей</t>
  </si>
  <si>
    <t>Штоколов Андрей</t>
  </si>
  <si>
    <t>кач зн</t>
  </si>
  <si>
    <t>хор</t>
  </si>
  <si>
    <t>стандарт</t>
  </si>
  <si>
    <t>ТО и автомат</t>
  </si>
  <si>
    <t>рудн транс</t>
  </si>
  <si>
    <t>рудн автом</t>
  </si>
  <si>
    <t>зач</t>
  </si>
  <si>
    <t>осв</t>
  </si>
  <si>
    <t>имя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</si>
</sst>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22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13" xfId="0" applyNumberFormat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2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36" borderId="13" xfId="0" applyFill="1" applyBorder="1" applyAlignment="1">
      <alignment/>
    </xf>
    <xf numFmtId="9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9" fontId="0" fillId="36" borderId="13" xfId="0" applyNumberFormat="1" applyFill="1" applyBorder="1" applyAlignment="1">
      <alignment/>
    </xf>
    <xf numFmtId="0" fontId="2" fillId="37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9" borderId="16" xfId="0" applyFont="1" applyFill="1" applyBorder="1" applyAlignment="1">
      <alignment vertical="top" wrapText="1"/>
    </xf>
    <xf numFmtId="0" fontId="2" fillId="9" borderId="13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14" borderId="13" xfId="0" applyFont="1" applyFill="1" applyBorder="1" applyAlignment="1">
      <alignment/>
    </xf>
    <xf numFmtId="0" fontId="5" fillId="37" borderId="0" xfId="0" applyFont="1" applyFill="1" applyAlignment="1">
      <alignment/>
    </xf>
    <xf numFmtId="0" fontId="2" fillId="38" borderId="16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vertical="top" wrapText="1"/>
    </xf>
    <xf numFmtId="0" fontId="2" fillId="9" borderId="13" xfId="0" applyFont="1" applyFill="1" applyBorder="1" applyAlignment="1">
      <alignment vertical="top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8" borderId="16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vertical="top" wrapText="1"/>
    </xf>
    <xf numFmtId="0" fontId="2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2" fillId="0" borderId="19" xfId="0" applyFont="1" applyBorder="1" applyAlignment="1">
      <alignment/>
    </xf>
    <xf numFmtId="0" fontId="0" fillId="9" borderId="20" xfId="0" applyFill="1" applyBorder="1" applyAlignment="1">
      <alignment/>
    </xf>
    <xf numFmtId="0" fontId="0" fillId="14" borderId="21" xfId="0" applyFill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2" fillId="8" borderId="13" xfId="0" applyFont="1" applyFill="1" applyBorder="1" applyAlignment="1">
      <alignment/>
    </xf>
    <xf numFmtId="0" fontId="2" fillId="8" borderId="13" xfId="0" applyFont="1" applyFill="1" applyBorder="1" applyAlignment="1">
      <alignment vertical="top" wrapText="1"/>
    </xf>
    <xf numFmtId="0" fontId="2" fillId="8" borderId="22" xfId="0" applyFont="1" applyFill="1" applyBorder="1" applyAlignment="1">
      <alignment vertical="top" wrapText="1"/>
    </xf>
    <xf numFmtId="0" fontId="2" fillId="8" borderId="18" xfId="0" applyFont="1" applyFill="1" applyBorder="1" applyAlignment="1">
      <alignment/>
    </xf>
    <xf numFmtId="9" fontId="9" fillId="35" borderId="11" xfId="0" applyNumberFormat="1" applyFont="1" applyFill="1" applyBorder="1" applyAlignment="1">
      <alignment horizontal="center" vertical="top" wrapText="1"/>
    </xf>
    <xf numFmtId="9" fontId="9" fillId="33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textRotation="90" wrapText="1"/>
    </xf>
    <xf numFmtId="0" fontId="3" fillId="0" borderId="13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vertical="top" textRotation="90" wrapText="1"/>
    </xf>
    <xf numFmtId="0" fontId="7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7" borderId="19" xfId="0" applyFont="1" applyFill="1" applyBorder="1" applyAlignment="1">
      <alignment vertical="top" wrapText="1"/>
    </xf>
    <xf numFmtId="0" fontId="2" fillId="10" borderId="13" xfId="0" applyFont="1" applyFill="1" applyBorder="1" applyAlignment="1">
      <alignment/>
    </xf>
    <xf numFmtId="0" fontId="2" fillId="10" borderId="19" xfId="0" applyFont="1" applyFill="1" applyBorder="1" applyAlignment="1">
      <alignment vertical="top" wrapText="1"/>
    </xf>
    <xf numFmtId="0" fontId="2" fillId="10" borderId="13" xfId="0" applyFont="1" applyFill="1" applyBorder="1" applyAlignment="1">
      <alignment vertical="top" wrapText="1"/>
    </xf>
    <xf numFmtId="9" fontId="27" fillId="0" borderId="13" xfId="55" applyFont="1" applyBorder="1" applyAlignment="1">
      <alignment horizontal="center"/>
    </xf>
    <xf numFmtId="9" fontId="6" fillId="38" borderId="13" xfId="0" applyNumberFormat="1" applyFont="1" applyFill="1" applyBorder="1" applyAlignment="1">
      <alignment horizontal="center" vertical="top" wrapText="1"/>
    </xf>
    <xf numFmtId="9" fontId="6" fillId="35" borderId="11" xfId="0" applyNumberFormat="1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10" borderId="20" xfId="0" applyFont="1" applyFill="1" applyBorder="1" applyAlignment="1">
      <alignment/>
    </xf>
    <xf numFmtId="0" fontId="5" fillId="9" borderId="20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5" zoomScaleNormal="85" zoomScaleSheetLayoutView="85" zoomScalePageLayoutView="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7" width="4.7109375" style="0" customWidth="1"/>
    <col min="8" max="8" width="7.57421875" style="0" customWidth="1"/>
    <col min="11" max="11" width="7.28125" style="0" customWidth="1"/>
    <col min="12" max="12" width="6.8515625" style="0" customWidth="1"/>
    <col min="13" max="13" width="6.140625" style="0" customWidth="1"/>
  </cols>
  <sheetData>
    <row r="1" spans="1:11" ht="22.5" customHeight="1">
      <c r="A1" s="63" t="s">
        <v>0</v>
      </c>
      <c r="B1" s="66" t="s">
        <v>19</v>
      </c>
      <c r="C1" s="63" t="s">
        <v>2</v>
      </c>
      <c r="D1" s="63"/>
      <c r="E1" s="63"/>
      <c r="F1" s="63"/>
      <c r="G1" s="63"/>
      <c r="H1" s="68" t="s">
        <v>3</v>
      </c>
      <c r="I1" s="68"/>
      <c r="J1" s="68"/>
      <c r="K1" s="62" t="s">
        <v>18</v>
      </c>
    </row>
    <row r="2" spans="1:11" ht="15.75">
      <c r="A2" s="64"/>
      <c r="B2" s="66"/>
      <c r="C2" s="69" t="s">
        <v>59</v>
      </c>
      <c r="D2" s="70" t="s">
        <v>68</v>
      </c>
      <c r="E2" s="71" t="s">
        <v>67</v>
      </c>
      <c r="F2" s="71"/>
      <c r="G2" s="71"/>
      <c r="H2" s="67" t="s">
        <v>6</v>
      </c>
      <c r="I2" s="67" t="s">
        <v>7</v>
      </c>
      <c r="J2" s="67"/>
      <c r="K2" s="62"/>
    </row>
    <row r="3" spans="1:11" ht="35.25" customHeight="1">
      <c r="A3" s="64"/>
      <c r="B3" s="66"/>
      <c r="C3" s="69"/>
      <c r="D3" s="70"/>
      <c r="E3" s="71"/>
      <c r="F3" s="71"/>
      <c r="G3" s="71"/>
      <c r="H3" s="67"/>
      <c r="I3" s="67" t="s">
        <v>20</v>
      </c>
      <c r="J3" s="67" t="s">
        <v>21</v>
      </c>
      <c r="K3" s="62"/>
    </row>
    <row r="4" spans="1:11" ht="16.5" customHeight="1">
      <c r="A4" s="65"/>
      <c r="B4" s="66"/>
      <c r="C4" s="69"/>
      <c r="D4" s="70"/>
      <c r="E4" s="71"/>
      <c r="F4" s="71"/>
      <c r="G4" s="71"/>
      <c r="H4" s="67"/>
      <c r="I4" s="67"/>
      <c r="J4" s="67"/>
      <c r="K4" s="62"/>
    </row>
    <row r="5" spans="1:11" ht="15.75" customHeight="1" thickBot="1">
      <c r="A5" s="35">
        <v>1</v>
      </c>
      <c r="B5" s="36" t="s">
        <v>27</v>
      </c>
      <c r="C5" s="42" t="s">
        <v>17</v>
      </c>
      <c r="D5" s="42">
        <v>3</v>
      </c>
      <c r="E5" s="42">
        <v>5</v>
      </c>
      <c r="F5" s="33"/>
      <c r="G5" s="33"/>
      <c r="H5" s="34">
        <f>SUM(I5:J5)</f>
        <v>24</v>
      </c>
      <c r="I5" s="34">
        <v>24</v>
      </c>
      <c r="J5" s="34"/>
      <c r="K5" s="55">
        <v>3</v>
      </c>
    </row>
    <row r="6" spans="1:11" ht="15.75" customHeight="1" thickBot="1">
      <c r="A6" s="46">
        <v>2</v>
      </c>
      <c r="B6" s="56" t="s">
        <v>28</v>
      </c>
      <c r="C6" s="57">
        <v>5</v>
      </c>
      <c r="D6" s="57">
        <v>4</v>
      </c>
      <c r="E6" s="57">
        <v>4</v>
      </c>
      <c r="F6" s="33"/>
      <c r="G6" s="33"/>
      <c r="H6" s="42">
        <f aca="true" t="shared" si="0" ref="H6:H15">SUM(I6:J6)</f>
        <v>34</v>
      </c>
      <c r="I6" s="42"/>
      <c r="J6" s="42">
        <v>34</v>
      </c>
      <c r="K6" s="47">
        <v>1584</v>
      </c>
    </row>
    <row r="7" spans="1:11" ht="15.75" customHeight="1" thickBot="1">
      <c r="A7" s="48">
        <v>3</v>
      </c>
      <c r="B7" s="49" t="s">
        <v>29</v>
      </c>
      <c r="C7" s="33">
        <v>4</v>
      </c>
      <c r="D7" s="33">
        <v>3</v>
      </c>
      <c r="E7" s="33">
        <v>4</v>
      </c>
      <c r="F7" s="33"/>
      <c r="G7" s="33"/>
      <c r="H7" s="34">
        <f t="shared" si="0"/>
        <v>30</v>
      </c>
      <c r="I7" s="34"/>
      <c r="J7" s="34">
        <v>30</v>
      </c>
      <c r="K7" s="34"/>
    </row>
    <row r="8" spans="1:11" ht="15.75" customHeight="1" thickBot="1">
      <c r="A8" s="46">
        <v>4</v>
      </c>
      <c r="B8" s="56" t="s">
        <v>30</v>
      </c>
      <c r="C8" s="57">
        <v>4</v>
      </c>
      <c r="D8" s="57">
        <v>4</v>
      </c>
      <c r="E8" s="57">
        <v>5</v>
      </c>
      <c r="F8" s="33"/>
      <c r="G8" s="33"/>
      <c r="H8" s="34">
        <f t="shared" si="0"/>
        <v>8</v>
      </c>
      <c r="I8" s="34"/>
      <c r="J8" s="34">
        <v>8</v>
      </c>
      <c r="K8" s="34"/>
    </row>
    <row r="9" spans="1:11" ht="15.75" customHeight="1" thickBot="1">
      <c r="A9" s="46">
        <v>5</v>
      </c>
      <c r="B9" s="56" t="s">
        <v>56</v>
      </c>
      <c r="C9" s="57">
        <v>4</v>
      </c>
      <c r="D9" s="57">
        <v>4</v>
      </c>
      <c r="E9" s="57">
        <v>4</v>
      </c>
      <c r="F9" s="33"/>
      <c r="G9" s="33"/>
      <c r="H9" s="34">
        <f t="shared" si="0"/>
        <v>18</v>
      </c>
      <c r="I9" s="34"/>
      <c r="J9" s="34">
        <v>18</v>
      </c>
      <c r="K9" s="34"/>
    </row>
    <row r="10" spans="1:11" ht="15.75" customHeight="1" thickBot="1">
      <c r="A10" s="46">
        <v>6</v>
      </c>
      <c r="B10" s="56" t="s">
        <v>31</v>
      </c>
      <c r="C10" s="57">
        <v>4</v>
      </c>
      <c r="D10" s="57">
        <v>4</v>
      </c>
      <c r="E10" s="57">
        <v>5</v>
      </c>
      <c r="F10" s="33"/>
      <c r="G10" s="33"/>
      <c r="H10" s="34">
        <f t="shared" si="0"/>
        <v>4</v>
      </c>
      <c r="I10" s="34"/>
      <c r="J10" s="34">
        <v>4</v>
      </c>
      <c r="K10" s="34"/>
    </row>
    <row r="11" spans="1:13" ht="15.75" customHeight="1" thickBot="1">
      <c r="A11" s="48">
        <v>7</v>
      </c>
      <c r="B11" s="49" t="s">
        <v>32</v>
      </c>
      <c r="C11" s="33">
        <v>4</v>
      </c>
      <c r="D11" s="33"/>
      <c r="E11" s="33">
        <v>4</v>
      </c>
      <c r="F11" s="33"/>
      <c r="G11" s="33"/>
      <c r="H11" s="34">
        <f t="shared" si="0"/>
        <v>12</v>
      </c>
      <c r="I11" s="34"/>
      <c r="J11" s="34">
        <v>12</v>
      </c>
      <c r="K11" s="34"/>
      <c r="L11" s="52" t="s">
        <v>17</v>
      </c>
      <c r="M11" s="43">
        <v>1</v>
      </c>
    </row>
    <row r="12" spans="1:13" ht="15.75" customHeight="1" thickBot="1">
      <c r="A12" s="48">
        <v>8</v>
      </c>
      <c r="B12" s="49" t="s">
        <v>33</v>
      </c>
      <c r="C12" s="33">
        <v>4</v>
      </c>
      <c r="D12" s="33">
        <v>4</v>
      </c>
      <c r="E12" s="33">
        <v>3</v>
      </c>
      <c r="F12" s="33"/>
      <c r="G12" s="33"/>
      <c r="H12" s="34">
        <f t="shared" si="0"/>
        <v>18</v>
      </c>
      <c r="I12" s="34"/>
      <c r="J12" s="34">
        <v>18</v>
      </c>
      <c r="K12" s="34"/>
      <c r="L12" s="53" t="s">
        <v>66</v>
      </c>
      <c r="M12" s="45">
        <v>5</v>
      </c>
    </row>
    <row r="13" spans="1:13" ht="15.75" customHeight="1" thickBot="1">
      <c r="A13" s="48">
        <v>9</v>
      </c>
      <c r="B13" s="49" t="s">
        <v>34</v>
      </c>
      <c r="C13" s="33">
        <v>4</v>
      </c>
      <c r="D13" s="33">
        <v>3</v>
      </c>
      <c r="E13" s="33">
        <v>4</v>
      </c>
      <c r="F13" s="33"/>
      <c r="G13" s="33"/>
      <c r="H13" s="34">
        <f t="shared" si="0"/>
        <v>41</v>
      </c>
      <c r="I13" s="34">
        <v>14</v>
      </c>
      <c r="J13" s="34">
        <v>27</v>
      </c>
      <c r="K13" s="34"/>
      <c r="L13" s="44"/>
      <c r="M13" s="44"/>
    </row>
    <row r="14" spans="1:11" ht="15.75" customHeight="1" thickBot="1">
      <c r="A14" s="48">
        <v>10</v>
      </c>
      <c r="B14" s="49" t="s">
        <v>63</v>
      </c>
      <c r="C14" s="33">
        <v>4</v>
      </c>
      <c r="D14" s="33">
        <v>4</v>
      </c>
      <c r="E14" s="50">
        <v>3</v>
      </c>
      <c r="F14" s="50"/>
      <c r="G14" s="33"/>
      <c r="H14" s="34">
        <f t="shared" si="0"/>
        <v>24</v>
      </c>
      <c r="I14" s="34"/>
      <c r="J14" s="34">
        <v>24</v>
      </c>
      <c r="K14" s="34"/>
    </row>
    <row r="15" spans="1:11" ht="15.75" customHeight="1">
      <c r="A15" s="58">
        <v>11</v>
      </c>
      <c r="B15" s="59" t="s">
        <v>64</v>
      </c>
      <c r="C15" s="57">
        <v>4</v>
      </c>
      <c r="D15" s="57">
        <v>4</v>
      </c>
      <c r="E15" s="57">
        <v>5</v>
      </c>
      <c r="F15" s="33"/>
      <c r="G15" s="33"/>
      <c r="H15" s="34">
        <f t="shared" si="0"/>
        <v>0</v>
      </c>
      <c r="I15" s="34"/>
      <c r="J15" s="34"/>
      <c r="K15" s="34"/>
    </row>
    <row r="16" spans="1:11" ht="15.75" customHeight="1">
      <c r="A16" s="33"/>
      <c r="B16" s="8"/>
      <c r="C16" s="33"/>
      <c r="D16" s="33"/>
      <c r="E16" s="33"/>
      <c r="F16" s="33"/>
      <c r="G16" s="33"/>
      <c r="H16" s="34"/>
      <c r="I16" s="34"/>
      <c r="J16" s="34"/>
      <c r="K16" s="34"/>
    </row>
    <row r="17" spans="1:11" ht="14.25" customHeight="1" thickBot="1">
      <c r="A17" s="28"/>
      <c r="B17" s="51"/>
      <c r="C17" s="33"/>
      <c r="D17" s="33"/>
      <c r="E17" s="33"/>
      <c r="F17" s="33"/>
      <c r="G17" s="33"/>
      <c r="H17" s="5"/>
      <c r="I17" s="5"/>
      <c r="J17" s="5"/>
      <c r="K17" s="5"/>
    </row>
    <row r="18" spans="1:11" ht="30.75" customHeight="1" thickBot="1">
      <c r="A18" s="4"/>
      <c r="B18" s="7"/>
      <c r="C18" s="5"/>
      <c r="D18" s="5"/>
      <c r="E18" s="5"/>
      <c r="F18" s="5"/>
      <c r="G18" s="5"/>
      <c r="H18" s="5"/>
      <c r="I18" s="5"/>
      <c r="J18" s="5"/>
      <c r="K18" s="5"/>
    </row>
    <row r="19" spans="1:12" ht="30.75" customHeight="1" thickBot="1">
      <c r="A19" s="20" t="s">
        <v>26</v>
      </c>
      <c r="B19" s="60">
        <f>31/32</f>
        <v>0.96875</v>
      </c>
      <c r="C19" s="5"/>
      <c r="D19" s="5"/>
      <c r="E19" s="5"/>
      <c r="F19" s="5"/>
      <c r="G19" s="5"/>
      <c r="H19" s="5"/>
      <c r="I19" s="5"/>
      <c r="J19" s="5"/>
      <c r="K19" s="21"/>
      <c r="L19" s="26">
        <f>(5*K21+4*K22+3*K23+K24*K25*2)-2*C26*K5</f>
        <v>58</v>
      </c>
    </row>
    <row r="20" spans="1:12" ht="30.75" customHeight="1" thickBot="1">
      <c r="A20" s="14" t="s">
        <v>65</v>
      </c>
      <c r="B20" s="61">
        <f>L19/L20</f>
        <v>0.5858585858585859</v>
      </c>
      <c r="C20" s="5"/>
      <c r="D20" s="5"/>
      <c r="E20" s="5"/>
      <c r="F20" s="5"/>
      <c r="G20" s="5"/>
      <c r="H20" s="5"/>
      <c r="I20" s="5"/>
      <c r="J20" s="5"/>
      <c r="K20" s="21"/>
      <c r="L20" s="26">
        <f>3*C26*K5</f>
        <v>99</v>
      </c>
    </row>
    <row r="21" spans="1:11" ht="18.75" customHeight="1" thickBot="1">
      <c r="A21" s="4"/>
      <c r="B21" s="6" t="s">
        <v>12</v>
      </c>
      <c r="C21" s="5">
        <f>COUNTIF(C5:C18,5)</f>
        <v>1</v>
      </c>
      <c r="D21" s="5">
        <f>COUNTIF(D5:D18,5)</f>
        <v>0</v>
      </c>
      <c r="E21" s="5">
        <f>COUNTIF(E5:E18,5)</f>
        <v>4</v>
      </c>
      <c r="F21" s="5"/>
      <c r="G21" s="5"/>
      <c r="H21" s="5"/>
      <c r="I21" s="5"/>
      <c r="J21" s="5"/>
      <c r="K21" s="15">
        <f>SUM(C21:J21)</f>
        <v>5</v>
      </c>
    </row>
    <row r="22" spans="1:11" ht="16.5" thickBot="1">
      <c r="A22" s="4"/>
      <c r="B22" s="6" t="s">
        <v>13</v>
      </c>
      <c r="C22" s="5">
        <f>COUNTIF(C5:C18,4)</f>
        <v>9</v>
      </c>
      <c r="D22" s="5">
        <f>COUNTIF(D5:D18,4)</f>
        <v>7</v>
      </c>
      <c r="E22" s="5">
        <f>COUNTIF(E5:E18,4)</f>
        <v>5</v>
      </c>
      <c r="F22" s="5"/>
      <c r="G22" s="5"/>
      <c r="H22" s="5"/>
      <c r="I22" s="5"/>
      <c r="J22" s="5"/>
      <c r="K22" s="15">
        <f>SUM(C22:J22)</f>
        <v>21</v>
      </c>
    </row>
    <row r="23" spans="1:11" ht="16.5" thickBot="1">
      <c r="A23" s="4"/>
      <c r="B23" s="6" t="s">
        <v>14</v>
      </c>
      <c r="C23" s="5">
        <f>COUNTIF(C5:C18,3)</f>
        <v>0</v>
      </c>
      <c r="D23" s="5">
        <f>COUNTIF(D5:D18,3)</f>
        <v>3</v>
      </c>
      <c r="E23" s="5">
        <f>COUNTIF(E5:E18,3)</f>
        <v>2</v>
      </c>
      <c r="F23" s="5"/>
      <c r="G23" s="5"/>
      <c r="H23" s="5"/>
      <c r="I23" s="5"/>
      <c r="J23" s="5"/>
      <c r="K23" s="15">
        <f>SUM(C23:J23)</f>
        <v>5</v>
      </c>
    </row>
    <row r="24" spans="1:11" ht="16.5" thickBot="1">
      <c r="A24" s="9"/>
      <c r="B24" s="1" t="s">
        <v>15</v>
      </c>
      <c r="C24" s="10">
        <f>COUNTIF(C5:C18,2)</f>
        <v>0</v>
      </c>
      <c r="D24" s="10">
        <f>COUNTIF(D5:D18,2)</f>
        <v>0</v>
      </c>
      <c r="E24" s="10">
        <f>COUNTIF(E5:E18,2)</f>
        <v>0</v>
      </c>
      <c r="F24" s="10"/>
      <c r="G24" s="10"/>
      <c r="H24" s="10"/>
      <c r="I24" s="10"/>
      <c r="J24" s="10"/>
      <c r="K24" s="15">
        <f>SUM(C24:J24)</f>
        <v>0</v>
      </c>
    </row>
    <row r="25" spans="1:11" ht="16.5" thickBot="1">
      <c r="A25" s="8"/>
      <c r="B25" s="11" t="s">
        <v>17</v>
      </c>
      <c r="C25" s="12">
        <v>1</v>
      </c>
      <c r="D25" s="8"/>
      <c r="E25" s="8"/>
      <c r="F25" s="8"/>
      <c r="G25" s="8"/>
      <c r="H25" s="8"/>
      <c r="I25" s="8"/>
      <c r="J25" s="8"/>
      <c r="K25" s="15">
        <f>SUM(C25:J25)</f>
        <v>1</v>
      </c>
    </row>
    <row r="26" spans="1:11" ht="16.5" thickBot="1">
      <c r="A26" s="4"/>
      <c r="B26" s="6" t="s">
        <v>16</v>
      </c>
      <c r="C26" s="5">
        <f>SUM(C21:C25)</f>
        <v>11</v>
      </c>
      <c r="D26" s="5">
        <f>SUM(D21:D25)</f>
        <v>10</v>
      </c>
      <c r="E26" s="5">
        <f>SUM(E21:E25)</f>
        <v>11</v>
      </c>
      <c r="F26" s="5">
        <f>SUM(F21:F25)</f>
        <v>0</v>
      </c>
      <c r="G26" s="5">
        <f>SUM(G21:G25)</f>
        <v>0</v>
      </c>
      <c r="H26" s="13">
        <f>SUM(H5:H18)</f>
        <v>213</v>
      </c>
      <c r="I26" s="13">
        <f>SUM(I5:I18)</f>
        <v>38</v>
      </c>
      <c r="J26" s="27">
        <f>SUM(J5:J18)</f>
        <v>175</v>
      </c>
      <c r="K26" s="41">
        <f>SUM(K21:K25)</f>
        <v>32</v>
      </c>
    </row>
    <row r="29" spans="1:7" ht="21.75" customHeight="1">
      <c r="A29" s="31" t="s">
        <v>54</v>
      </c>
      <c r="B29" s="32">
        <f>(K6-H26)/K6</f>
        <v>0.865530303030303</v>
      </c>
      <c r="E29" s="72" t="s">
        <v>57</v>
      </c>
      <c r="F29" s="72"/>
      <c r="G29" s="72"/>
    </row>
    <row r="30" spans="1:2" ht="18.75" customHeight="1">
      <c r="A30" s="29" t="s">
        <v>55</v>
      </c>
      <c r="B30" s="30">
        <f>J26/K6</f>
        <v>0.11047979797979798</v>
      </c>
    </row>
  </sheetData>
  <sheetProtection/>
  <mergeCells count="15">
    <mergeCell ref="E29:G29"/>
    <mergeCell ref="I2:J2"/>
    <mergeCell ref="H2:H4"/>
    <mergeCell ref="F2:F4"/>
    <mergeCell ref="G2:G4"/>
    <mergeCell ref="K1:K4"/>
    <mergeCell ref="A1:A4"/>
    <mergeCell ref="B1:B4"/>
    <mergeCell ref="I3:I4"/>
    <mergeCell ref="J3:J4"/>
    <mergeCell ref="C1:G1"/>
    <mergeCell ref="H1:J1"/>
    <mergeCell ref="C2:C4"/>
    <mergeCell ref="D2:D4"/>
    <mergeCell ref="E2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="85" zoomScaleNormal="70" zoomScaleSheetLayoutView="85" zoomScalePageLayoutView="0" workbookViewId="0" topLeftCell="A16">
      <selection activeCell="N15" sqref="N15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7" width="4.7109375" style="0" customWidth="1"/>
    <col min="8" max="8" width="5.57421875" style="0" customWidth="1"/>
    <col min="9" max="9" width="6.57421875" style="0" customWidth="1"/>
    <col min="10" max="10" width="6.28125" style="0" customWidth="1"/>
    <col min="11" max="11" width="6.57421875" style="0" customWidth="1"/>
    <col min="12" max="12" width="6.421875" style="0" customWidth="1"/>
    <col min="13" max="14" width="6.8515625" style="0" customWidth="1"/>
  </cols>
  <sheetData>
    <row r="1" spans="1:14" ht="20.25">
      <c r="A1" s="92" t="s">
        <v>0</v>
      </c>
      <c r="B1" s="90" t="s">
        <v>1</v>
      </c>
      <c r="C1" s="67" t="s">
        <v>2</v>
      </c>
      <c r="D1" s="67"/>
      <c r="E1" s="67"/>
      <c r="F1" s="67"/>
      <c r="G1" s="67"/>
      <c r="H1" s="67"/>
      <c r="I1" s="67" t="s">
        <v>3</v>
      </c>
      <c r="J1" s="67"/>
      <c r="K1" s="67"/>
      <c r="L1" s="54" t="s">
        <v>4</v>
      </c>
      <c r="M1" s="23"/>
      <c r="N1" s="23"/>
    </row>
    <row r="2" spans="1:14" ht="20.25" customHeight="1">
      <c r="A2" s="93"/>
      <c r="B2" s="95" t="s">
        <v>73</v>
      </c>
      <c r="C2" s="71" t="s">
        <v>59</v>
      </c>
      <c r="D2" s="62" t="s">
        <v>60</v>
      </c>
      <c r="E2" s="71" t="s">
        <v>69</v>
      </c>
      <c r="F2" s="71" t="s">
        <v>70</v>
      </c>
      <c r="G2" s="71"/>
      <c r="H2" s="71"/>
      <c r="I2" s="67" t="s">
        <v>6</v>
      </c>
      <c r="J2" s="67" t="s">
        <v>7</v>
      </c>
      <c r="K2" s="67"/>
      <c r="L2" s="54" t="s">
        <v>5</v>
      </c>
      <c r="M2" s="23"/>
      <c r="N2" s="23"/>
    </row>
    <row r="3" spans="1:14" ht="15.75">
      <c r="A3" s="93"/>
      <c r="B3" s="96"/>
      <c r="C3" s="71"/>
      <c r="D3" s="62"/>
      <c r="E3" s="71"/>
      <c r="F3" s="71"/>
      <c r="G3" s="71"/>
      <c r="H3" s="71"/>
      <c r="I3" s="67"/>
      <c r="J3" s="54" t="s">
        <v>8</v>
      </c>
      <c r="K3" s="54" t="s">
        <v>10</v>
      </c>
      <c r="L3" s="91"/>
      <c r="M3" s="23"/>
      <c r="N3" s="23"/>
    </row>
    <row r="4" spans="1:14" ht="43.5" customHeight="1">
      <c r="A4" s="94"/>
      <c r="B4" s="97"/>
      <c r="C4" s="71"/>
      <c r="D4" s="62"/>
      <c r="E4" s="71"/>
      <c r="F4" s="71"/>
      <c r="G4" s="71"/>
      <c r="H4" s="71"/>
      <c r="I4" s="67"/>
      <c r="J4" s="54" t="s">
        <v>9</v>
      </c>
      <c r="K4" s="54" t="s">
        <v>11</v>
      </c>
      <c r="L4" s="91"/>
      <c r="M4" s="23"/>
      <c r="N4" s="23"/>
    </row>
    <row r="5" spans="1:14" ht="15.75">
      <c r="A5" s="79">
        <v>1</v>
      </c>
      <c r="B5" s="77" t="s">
        <v>35</v>
      </c>
      <c r="C5" s="78">
        <v>3</v>
      </c>
      <c r="D5" s="78">
        <v>5</v>
      </c>
      <c r="E5" s="78">
        <v>5</v>
      </c>
      <c r="F5" s="78">
        <v>5</v>
      </c>
      <c r="G5" s="76"/>
      <c r="H5" s="34"/>
      <c r="I5" s="33">
        <f>SUM(J5:K5)</f>
        <v>10</v>
      </c>
      <c r="J5" s="33"/>
      <c r="K5" s="33">
        <v>10</v>
      </c>
      <c r="L5" s="55">
        <v>4</v>
      </c>
      <c r="M5" s="39"/>
      <c r="N5" s="23"/>
    </row>
    <row r="6" spans="1:14" ht="15.75">
      <c r="A6" s="57">
        <v>2</v>
      </c>
      <c r="B6" s="56" t="s">
        <v>36</v>
      </c>
      <c r="C6" s="57">
        <v>4</v>
      </c>
      <c r="D6" s="57">
        <v>4</v>
      </c>
      <c r="E6" s="57">
        <v>4</v>
      </c>
      <c r="F6" s="57">
        <v>4</v>
      </c>
      <c r="G6" s="33"/>
      <c r="H6" s="34"/>
      <c r="I6" s="33">
        <f aca="true" t="shared" si="0" ref="I6:I25">SUM(J6:K6)</f>
        <v>16</v>
      </c>
      <c r="J6" s="33"/>
      <c r="K6" s="33">
        <v>16</v>
      </c>
      <c r="L6" s="34">
        <v>2736</v>
      </c>
      <c r="M6" s="39"/>
      <c r="N6" s="23"/>
    </row>
    <row r="7" spans="1:14" ht="15.75">
      <c r="A7" s="33">
        <v>3</v>
      </c>
      <c r="B7" s="49" t="s">
        <v>37</v>
      </c>
      <c r="C7" s="33">
        <v>3</v>
      </c>
      <c r="D7" s="33">
        <v>3</v>
      </c>
      <c r="E7" s="33">
        <v>4</v>
      </c>
      <c r="F7" s="33">
        <v>4</v>
      </c>
      <c r="G7" s="33"/>
      <c r="H7" s="34"/>
      <c r="I7" s="33">
        <f t="shared" si="0"/>
        <v>30</v>
      </c>
      <c r="J7" s="33"/>
      <c r="K7" s="33">
        <v>30</v>
      </c>
      <c r="L7" s="34"/>
      <c r="M7" s="23"/>
      <c r="N7" s="23"/>
    </row>
    <row r="8" spans="1:14" ht="15.75">
      <c r="A8" s="79">
        <v>4</v>
      </c>
      <c r="B8" s="77" t="s">
        <v>38</v>
      </c>
      <c r="C8" s="79">
        <v>3</v>
      </c>
      <c r="D8" s="79">
        <v>5</v>
      </c>
      <c r="E8" s="79">
        <v>5</v>
      </c>
      <c r="F8" s="79">
        <v>5</v>
      </c>
      <c r="G8" s="33"/>
      <c r="H8" s="34"/>
      <c r="I8" s="33">
        <f t="shared" si="0"/>
        <v>12</v>
      </c>
      <c r="J8" s="33"/>
      <c r="K8" s="33">
        <v>12</v>
      </c>
      <c r="L8" s="34"/>
      <c r="M8" s="23"/>
      <c r="N8" s="23"/>
    </row>
    <row r="9" spans="1:14" ht="15.75">
      <c r="A9" s="57">
        <v>5</v>
      </c>
      <c r="B9" s="56" t="s">
        <v>39</v>
      </c>
      <c r="C9" s="57">
        <v>4</v>
      </c>
      <c r="D9" s="57">
        <v>4</v>
      </c>
      <c r="E9" s="57">
        <v>4</v>
      </c>
      <c r="F9" s="57">
        <v>4</v>
      </c>
      <c r="G9" s="33"/>
      <c r="H9" s="34"/>
      <c r="I9" s="33">
        <f t="shared" si="0"/>
        <v>10</v>
      </c>
      <c r="J9" s="33"/>
      <c r="K9" s="33">
        <v>10</v>
      </c>
      <c r="L9" s="34"/>
      <c r="M9" s="23"/>
      <c r="N9" s="23"/>
    </row>
    <row r="10" spans="1:14" ht="15.75">
      <c r="A10" s="33">
        <v>6</v>
      </c>
      <c r="B10" s="49" t="s">
        <v>40</v>
      </c>
      <c r="C10" s="33">
        <v>3</v>
      </c>
      <c r="D10" s="33">
        <v>3</v>
      </c>
      <c r="E10" s="33">
        <v>4</v>
      </c>
      <c r="F10" s="33">
        <v>4</v>
      </c>
      <c r="G10" s="33"/>
      <c r="H10" s="34"/>
      <c r="I10" s="33">
        <f t="shared" si="0"/>
        <v>20</v>
      </c>
      <c r="J10" s="33"/>
      <c r="K10" s="33">
        <v>20</v>
      </c>
      <c r="L10" s="34"/>
      <c r="M10" s="88"/>
      <c r="N10" s="37">
        <v>3</v>
      </c>
    </row>
    <row r="11" spans="1:14" ht="15.75">
      <c r="A11" s="57">
        <v>7</v>
      </c>
      <c r="B11" s="56" t="s">
        <v>41</v>
      </c>
      <c r="C11" s="57">
        <v>4</v>
      </c>
      <c r="D11" s="57">
        <v>4</v>
      </c>
      <c r="E11" s="57">
        <v>5</v>
      </c>
      <c r="F11" s="57">
        <v>5</v>
      </c>
      <c r="G11" s="33"/>
      <c r="H11" s="34"/>
      <c r="I11" s="33">
        <f t="shared" si="0"/>
        <v>22</v>
      </c>
      <c r="J11" s="33"/>
      <c r="K11" s="33">
        <v>22</v>
      </c>
      <c r="L11" s="34"/>
      <c r="M11" s="89"/>
      <c r="N11" s="37">
        <v>2</v>
      </c>
    </row>
    <row r="12" spans="1:14" ht="15.75">
      <c r="A12" s="33">
        <v>8</v>
      </c>
      <c r="B12" s="49" t="s">
        <v>42</v>
      </c>
      <c r="C12" s="33">
        <v>4</v>
      </c>
      <c r="D12" s="33">
        <v>3</v>
      </c>
      <c r="E12" s="33">
        <v>4</v>
      </c>
      <c r="F12" s="33">
        <v>3</v>
      </c>
      <c r="G12" s="33"/>
      <c r="H12" s="34"/>
      <c r="I12" s="33">
        <f t="shared" si="0"/>
        <v>20</v>
      </c>
      <c r="J12" s="33"/>
      <c r="K12" s="33">
        <v>20</v>
      </c>
      <c r="L12" s="87"/>
      <c r="M12" s="38"/>
      <c r="N12" s="37">
        <v>8</v>
      </c>
    </row>
    <row r="13" spans="1:14" ht="15.75">
      <c r="A13" s="57">
        <v>9</v>
      </c>
      <c r="B13" s="56" t="s">
        <v>43</v>
      </c>
      <c r="C13" s="57">
        <v>4</v>
      </c>
      <c r="D13" s="57">
        <v>4</v>
      </c>
      <c r="E13" s="57">
        <v>4</v>
      </c>
      <c r="F13" s="57">
        <v>5</v>
      </c>
      <c r="G13" s="33"/>
      <c r="H13" s="34"/>
      <c r="I13" s="33">
        <f t="shared" si="0"/>
        <v>0</v>
      </c>
      <c r="J13" s="33"/>
      <c r="K13" s="33"/>
      <c r="L13" s="34"/>
      <c r="M13" s="23"/>
      <c r="N13" s="23"/>
    </row>
    <row r="14" spans="1:14" ht="15.75">
      <c r="A14" s="33">
        <v>10</v>
      </c>
      <c r="B14" s="49" t="s">
        <v>44</v>
      </c>
      <c r="C14" s="33" t="s">
        <v>71</v>
      </c>
      <c r="D14" s="33">
        <v>3</v>
      </c>
      <c r="E14" s="33">
        <v>4</v>
      </c>
      <c r="F14" s="33">
        <v>4</v>
      </c>
      <c r="G14" s="33"/>
      <c r="H14" s="34"/>
      <c r="I14" s="33">
        <f t="shared" si="0"/>
        <v>0</v>
      </c>
      <c r="J14" s="33"/>
      <c r="K14" s="33"/>
      <c r="L14" s="34"/>
      <c r="M14" s="23"/>
      <c r="N14" s="23"/>
    </row>
    <row r="15" spans="1:14" ht="15.75">
      <c r="A15" s="42">
        <v>11</v>
      </c>
      <c r="B15" s="36" t="s">
        <v>45</v>
      </c>
      <c r="C15" s="42">
        <v>2</v>
      </c>
      <c r="D15" s="42">
        <v>3</v>
      </c>
      <c r="E15" s="42">
        <v>3</v>
      </c>
      <c r="F15" s="42">
        <v>3</v>
      </c>
      <c r="G15" s="42"/>
      <c r="H15" s="42"/>
      <c r="I15" s="42">
        <f t="shared" si="0"/>
        <v>26</v>
      </c>
      <c r="J15" s="42"/>
      <c r="K15" s="42">
        <v>26</v>
      </c>
      <c r="L15" s="34"/>
      <c r="M15" s="23"/>
      <c r="N15" s="23"/>
    </row>
    <row r="16" spans="1:14" ht="15.75">
      <c r="A16" s="79">
        <v>12</v>
      </c>
      <c r="B16" s="77" t="s">
        <v>46</v>
      </c>
      <c r="C16" s="79">
        <v>3</v>
      </c>
      <c r="D16" s="79">
        <v>4</v>
      </c>
      <c r="E16" s="79">
        <v>4</v>
      </c>
      <c r="F16" s="79">
        <v>5</v>
      </c>
      <c r="G16" s="33"/>
      <c r="H16" s="34"/>
      <c r="I16" s="33">
        <f t="shared" si="0"/>
        <v>36</v>
      </c>
      <c r="J16" s="33">
        <v>8</v>
      </c>
      <c r="K16" s="33">
        <v>28</v>
      </c>
      <c r="L16" s="34"/>
      <c r="M16" s="23"/>
      <c r="N16" s="23"/>
    </row>
    <row r="17" spans="1:14" ht="15.75">
      <c r="A17" s="42">
        <v>13</v>
      </c>
      <c r="B17" s="36" t="s">
        <v>47</v>
      </c>
      <c r="C17" s="42">
        <v>3</v>
      </c>
      <c r="D17" s="42" t="s">
        <v>17</v>
      </c>
      <c r="E17" s="42" t="s">
        <v>17</v>
      </c>
      <c r="F17" s="42" t="s">
        <v>17</v>
      </c>
      <c r="G17" s="42"/>
      <c r="H17" s="42"/>
      <c r="I17" s="42">
        <f t="shared" si="0"/>
        <v>44</v>
      </c>
      <c r="J17" s="42"/>
      <c r="K17" s="42">
        <v>44</v>
      </c>
      <c r="L17" s="34"/>
      <c r="M17" s="23"/>
      <c r="N17" s="23"/>
    </row>
    <row r="18" spans="1:14" ht="15.75">
      <c r="A18" s="33">
        <v>14</v>
      </c>
      <c r="B18" s="49" t="s">
        <v>48</v>
      </c>
      <c r="C18" s="33">
        <v>4</v>
      </c>
      <c r="D18" s="33">
        <v>3</v>
      </c>
      <c r="E18" s="33">
        <v>3</v>
      </c>
      <c r="F18" s="33">
        <v>3</v>
      </c>
      <c r="G18" s="33"/>
      <c r="H18" s="34"/>
      <c r="I18" s="33">
        <f t="shared" si="0"/>
        <v>14</v>
      </c>
      <c r="J18" s="33"/>
      <c r="K18" s="33">
        <v>14</v>
      </c>
      <c r="L18" s="34"/>
      <c r="M18" s="23"/>
      <c r="N18" s="23"/>
    </row>
    <row r="19" spans="1:14" ht="15.75">
      <c r="A19" s="33">
        <v>15</v>
      </c>
      <c r="B19" s="49" t="s">
        <v>49</v>
      </c>
      <c r="C19" s="33">
        <v>5</v>
      </c>
      <c r="D19" s="33">
        <v>3</v>
      </c>
      <c r="E19" s="33">
        <v>3</v>
      </c>
      <c r="F19" s="33">
        <v>4</v>
      </c>
      <c r="G19" s="33"/>
      <c r="H19" s="34"/>
      <c r="I19" s="33">
        <f t="shared" si="0"/>
        <v>30</v>
      </c>
      <c r="J19" s="33"/>
      <c r="K19" s="33">
        <v>30</v>
      </c>
      <c r="L19" s="34"/>
      <c r="M19" s="23"/>
      <c r="N19" s="23"/>
    </row>
    <row r="20" spans="1:14" ht="15.75">
      <c r="A20" s="57">
        <v>16</v>
      </c>
      <c r="B20" s="56" t="s">
        <v>50</v>
      </c>
      <c r="C20" s="57">
        <v>4</v>
      </c>
      <c r="D20" s="57">
        <v>4</v>
      </c>
      <c r="E20" s="57">
        <v>4</v>
      </c>
      <c r="F20" s="57">
        <v>5</v>
      </c>
      <c r="G20" s="33"/>
      <c r="H20" s="34"/>
      <c r="I20" s="33">
        <f t="shared" si="0"/>
        <v>10</v>
      </c>
      <c r="J20" s="33">
        <v>10</v>
      </c>
      <c r="K20" s="33"/>
      <c r="L20" s="34"/>
      <c r="M20" s="23"/>
      <c r="N20" s="23"/>
    </row>
    <row r="21" spans="1:14" ht="15.75">
      <c r="A21" s="57">
        <v>17</v>
      </c>
      <c r="B21" s="56" t="s">
        <v>51</v>
      </c>
      <c r="C21" s="57" t="s">
        <v>72</v>
      </c>
      <c r="D21" s="57">
        <v>4</v>
      </c>
      <c r="E21" s="57">
        <v>4</v>
      </c>
      <c r="F21" s="57">
        <v>4</v>
      </c>
      <c r="G21" s="33"/>
      <c r="H21" s="34"/>
      <c r="I21" s="33">
        <f t="shared" si="0"/>
        <v>16</v>
      </c>
      <c r="J21" s="33"/>
      <c r="K21" s="33">
        <v>16</v>
      </c>
      <c r="L21" s="34"/>
      <c r="M21" s="23"/>
      <c r="N21" s="23"/>
    </row>
    <row r="22" spans="1:14" ht="15.75">
      <c r="A22" s="57">
        <v>18</v>
      </c>
      <c r="B22" s="56" t="s">
        <v>52</v>
      </c>
      <c r="C22" s="57" t="s">
        <v>71</v>
      </c>
      <c r="D22" s="57">
        <v>4</v>
      </c>
      <c r="E22" s="57">
        <v>5</v>
      </c>
      <c r="F22" s="57">
        <v>4</v>
      </c>
      <c r="G22" s="33"/>
      <c r="H22" s="34"/>
      <c r="I22" s="33">
        <f t="shared" si="0"/>
        <v>34</v>
      </c>
      <c r="J22" s="33"/>
      <c r="K22" s="33">
        <v>34</v>
      </c>
      <c r="L22" s="34"/>
      <c r="M22" s="23"/>
      <c r="N22" s="23"/>
    </row>
    <row r="23" spans="1:14" ht="15.75">
      <c r="A23" s="57">
        <v>19</v>
      </c>
      <c r="B23" s="56" t="s">
        <v>53</v>
      </c>
      <c r="C23" s="83">
        <v>4</v>
      </c>
      <c r="D23" s="83">
        <v>5</v>
      </c>
      <c r="E23" s="83">
        <v>4</v>
      </c>
      <c r="F23" s="83">
        <v>5</v>
      </c>
      <c r="G23" s="84"/>
      <c r="H23" s="85"/>
      <c r="I23" s="84">
        <f t="shared" si="0"/>
        <v>12</v>
      </c>
      <c r="J23" s="84"/>
      <c r="K23" s="84">
        <v>12</v>
      </c>
      <c r="L23" s="34"/>
      <c r="M23" s="23"/>
      <c r="N23" s="23"/>
    </row>
    <row r="24" spans="1:14" ht="15.75">
      <c r="A24" s="33"/>
      <c r="B24" s="8"/>
      <c r="C24" s="33"/>
      <c r="D24" s="33"/>
      <c r="E24" s="33"/>
      <c r="F24" s="33"/>
      <c r="G24" s="33"/>
      <c r="H24" s="34"/>
      <c r="I24" s="33"/>
      <c r="J24" s="33"/>
      <c r="K24" s="33"/>
      <c r="L24" s="34"/>
      <c r="M24" s="23"/>
      <c r="N24" s="23"/>
    </row>
    <row r="25" spans="1:14" ht="15.75">
      <c r="A25" s="33"/>
      <c r="B25" s="8"/>
      <c r="C25" s="33"/>
      <c r="D25" s="33"/>
      <c r="E25" s="33"/>
      <c r="F25" s="33"/>
      <c r="G25" s="33"/>
      <c r="H25" s="34"/>
      <c r="I25" s="33"/>
      <c r="J25" s="33"/>
      <c r="K25" s="33"/>
      <c r="L25" s="34"/>
      <c r="M25" s="23"/>
      <c r="N25" s="23"/>
    </row>
    <row r="26" spans="1:14" ht="19.5" customHeight="1">
      <c r="A26" s="33"/>
      <c r="B26" s="8"/>
      <c r="C26" s="33"/>
      <c r="D26" s="33"/>
      <c r="E26" s="33"/>
      <c r="F26" s="33"/>
      <c r="G26" s="33"/>
      <c r="H26" s="34"/>
      <c r="I26" s="33"/>
      <c r="J26" s="33"/>
      <c r="K26" s="33"/>
      <c r="L26" s="34"/>
      <c r="M26" s="23"/>
      <c r="N26" s="23"/>
    </row>
    <row r="27" spans="1:14" ht="16.5" thickBot="1">
      <c r="A27" s="4"/>
      <c r="C27" s="5"/>
      <c r="D27" s="5"/>
      <c r="E27" s="5"/>
      <c r="F27" s="5"/>
      <c r="G27" s="5"/>
      <c r="H27" s="5"/>
      <c r="I27" s="5"/>
      <c r="J27" s="5"/>
      <c r="K27" s="21"/>
      <c r="L27" s="86"/>
      <c r="M27" s="23"/>
      <c r="N27" s="23"/>
    </row>
    <row r="28" spans="1:14" ht="19.5" thickBot="1">
      <c r="A28" s="40" t="s">
        <v>25</v>
      </c>
      <c r="B28" s="81">
        <f>(L35-L34+L33)/L35</f>
        <v>0.9736842105263158</v>
      </c>
      <c r="C28" s="5"/>
      <c r="D28" s="5"/>
      <c r="E28" s="5"/>
      <c r="F28" s="5"/>
      <c r="G28" s="5"/>
      <c r="H28" s="5"/>
      <c r="I28" s="5"/>
      <c r="J28" s="5"/>
      <c r="K28" s="5"/>
      <c r="L28" s="21"/>
      <c r="M28" s="73">
        <f>(L30*5+L31*4+L32*3+L33*2+L34*2)-2*L5*D35</f>
        <v>140</v>
      </c>
      <c r="N28" s="73"/>
    </row>
    <row r="29" spans="1:14" ht="19.5" thickBot="1">
      <c r="A29" s="20" t="s">
        <v>24</v>
      </c>
      <c r="B29" s="82">
        <f>M28/M29</f>
        <v>0.6140350877192983</v>
      </c>
      <c r="C29" s="5"/>
      <c r="D29" s="5"/>
      <c r="E29" s="5"/>
      <c r="F29" s="5"/>
      <c r="G29" s="5"/>
      <c r="H29" s="5"/>
      <c r="I29" s="5"/>
      <c r="J29" s="5"/>
      <c r="K29" s="5"/>
      <c r="L29" s="21"/>
      <c r="M29" s="73">
        <f>3*L5*D35</f>
        <v>228</v>
      </c>
      <c r="N29" s="73"/>
    </row>
    <row r="30" spans="1:14" ht="16.5" thickBot="1">
      <c r="A30" s="4"/>
      <c r="B30" s="3" t="s">
        <v>12</v>
      </c>
      <c r="C30" s="5">
        <f aca="true" t="shared" si="1" ref="C30:H30">COUNTIF(C5:C26,5)</f>
        <v>1</v>
      </c>
      <c r="D30" s="5">
        <f t="shared" si="1"/>
        <v>3</v>
      </c>
      <c r="E30" s="5">
        <f t="shared" si="1"/>
        <v>4</v>
      </c>
      <c r="F30" s="5">
        <f t="shared" si="1"/>
        <v>7</v>
      </c>
      <c r="G30" s="5">
        <f t="shared" si="1"/>
        <v>0</v>
      </c>
      <c r="H30" s="5">
        <f t="shared" si="1"/>
        <v>0</v>
      </c>
      <c r="I30" s="5"/>
      <c r="J30" s="5"/>
      <c r="K30" s="5"/>
      <c r="L30" s="13">
        <f>SUM(C30:H30)</f>
        <v>15</v>
      </c>
      <c r="M30" s="23"/>
      <c r="N30" s="23"/>
    </row>
    <row r="31" spans="1:14" ht="16.5" thickBot="1">
      <c r="A31" s="4"/>
      <c r="B31" s="3" t="s">
        <v>13</v>
      </c>
      <c r="C31" s="5">
        <f>COUNTIF(C5:C26,4)+3</f>
        <v>11</v>
      </c>
      <c r="D31" s="5">
        <f>COUNTIF(D5:D26,4)</f>
        <v>8</v>
      </c>
      <c r="E31" s="5">
        <f>COUNTIF(E5:E26,4)</f>
        <v>11</v>
      </c>
      <c r="F31" s="5">
        <f>COUNTIF(F5:F26,4)</f>
        <v>8</v>
      </c>
      <c r="G31" s="5">
        <f>COUNTIF(G5:G26,4)</f>
        <v>0</v>
      </c>
      <c r="H31" s="5">
        <f>COUNTIF(H5:H26,4)</f>
        <v>0</v>
      </c>
      <c r="I31" s="5"/>
      <c r="J31" s="5"/>
      <c r="K31" s="5"/>
      <c r="L31" s="13">
        <f>SUM(C31:H31)</f>
        <v>38</v>
      </c>
      <c r="M31" s="23"/>
      <c r="N31" s="23"/>
    </row>
    <row r="32" spans="1:14" ht="16.5" thickBot="1">
      <c r="A32" s="4"/>
      <c r="B32" s="3" t="s">
        <v>14</v>
      </c>
      <c r="C32" s="5">
        <f aca="true" t="shared" si="2" ref="C32:H32">COUNTIF(C5:C26,3)</f>
        <v>6</v>
      </c>
      <c r="D32" s="5">
        <f t="shared" si="2"/>
        <v>7</v>
      </c>
      <c r="E32" s="5">
        <f t="shared" si="2"/>
        <v>3</v>
      </c>
      <c r="F32" s="5">
        <f t="shared" si="2"/>
        <v>3</v>
      </c>
      <c r="G32" s="5">
        <f t="shared" si="2"/>
        <v>0</v>
      </c>
      <c r="H32" s="5">
        <f t="shared" si="2"/>
        <v>0</v>
      </c>
      <c r="I32" s="5"/>
      <c r="J32" s="5"/>
      <c r="K32" s="5"/>
      <c r="L32" s="13">
        <f>SUM(C32:H32)</f>
        <v>19</v>
      </c>
      <c r="M32" s="23"/>
      <c r="N32" s="23"/>
    </row>
    <row r="33" spans="1:14" ht="16.5" thickBot="1">
      <c r="A33" s="4"/>
      <c r="B33" s="3" t="s">
        <v>15</v>
      </c>
      <c r="C33" s="5">
        <f aca="true" t="shared" si="3" ref="C33:H33">COUNTIF(C5:C26,2)</f>
        <v>1</v>
      </c>
      <c r="D33" s="5">
        <f t="shared" si="3"/>
        <v>0</v>
      </c>
      <c r="E33" s="5">
        <f t="shared" si="3"/>
        <v>0</v>
      </c>
      <c r="F33" s="5">
        <f t="shared" si="3"/>
        <v>0</v>
      </c>
      <c r="G33" s="5">
        <f t="shared" si="3"/>
        <v>0</v>
      </c>
      <c r="H33" s="5">
        <f t="shared" si="3"/>
        <v>0</v>
      </c>
      <c r="I33" s="5"/>
      <c r="J33" s="5"/>
      <c r="K33" s="5"/>
      <c r="L33" s="13">
        <f>SUM(C33:H33)</f>
        <v>1</v>
      </c>
      <c r="M33" s="23"/>
      <c r="N33" s="23"/>
    </row>
    <row r="34" spans="1:14" ht="15.75">
      <c r="A34" s="9"/>
      <c r="B34" s="2" t="s">
        <v>23</v>
      </c>
      <c r="C34" s="10"/>
      <c r="D34" s="10">
        <v>1</v>
      </c>
      <c r="E34" s="10">
        <v>1</v>
      </c>
      <c r="F34" s="10">
        <v>1</v>
      </c>
      <c r="G34" s="10"/>
      <c r="H34" s="10"/>
      <c r="I34" s="17">
        <f>SUM(J34:K34)</f>
        <v>362</v>
      </c>
      <c r="J34" s="17">
        <f>SUM(J5:J26)</f>
        <v>18</v>
      </c>
      <c r="K34" s="22">
        <f>SUM(K5:K26)</f>
        <v>344</v>
      </c>
      <c r="L34" s="17">
        <f>SUM(C34:H34)</f>
        <v>3</v>
      </c>
      <c r="M34" s="23"/>
      <c r="N34" s="23"/>
    </row>
    <row r="35" spans="1:39" s="16" customFormat="1" ht="19.5" customHeight="1">
      <c r="A35" s="24"/>
      <c r="B35" s="24" t="s">
        <v>22</v>
      </c>
      <c r="C35" s="24">
        <f>SUM(C30:C34)</f>
        <v>19</v>
      </c>
      <c r="D35" s="24">
        <f>SUM(D30:D34)</f>
        <v>19</v>
      </c>
      <c r="E35" s="24">
        <f>SUM(E30:E34)</f>
        <v>19</v>
      </c>
      <c r="F35" s="24">
        <f>SUM(F30:F34)</f>
        <v>19</v>
      </c>
      <c r="G35" s="24">
        <f>SUM(G30:G34)</f>
        <v>0</v>
      </c>
      <c r="H35" s="24">
        <f>SUM(H30:H34)</f>
        <v>0</v>
      </c>
      <c r="I35" s="24"/>
      <c r="J35" s="24"/>
      <c r="K35" s="24"/>
      <c r="L35" s="24">
        <f>SUM(L30:L34)</f>
        <v>76</v>
      </c>
      <c r="M35" s="25"/>
      <c r="N35" s="2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9"/>
    </row>
    <row r="37" spans="1:11" ht="12.75" customHeight="1">
      <c r="A37" s="74" t="s">
        <v>61</v>
      </c>
      <c r="B37" s="80">
        <f>(L6-I34)/L6</f>
        <v>0.8676900584795322</v>
      </c>
      <c r="H37" s="72" t="s">
        <v>58</v>
      </c>
      <c r="I37" s="72"/>
      <c r="J37" s="72"/>
      <c r="K37" s="72"/>
    </row>
    <row r="38" spans="1:11" ht="12.75" customHeight="1">
      <c r="A38" s="75"/>
      <c r="B38" s="80"/>
      <c r="H38" s="72"/>
      <c r="I38" s="72"/>
      <c r="J38" s="72"/>
      <c r="K38" s="72"/>
    </row>
    <row r="39" spans="1:2" ht="12.75">
      <c r="A39" s="74" t="s">
        <v>62</v>
      </c>
      <c r="B39" s="80">
        <f>K34/L6</f>
        <v>0.12573099415204678</v>
      </c>
    </row>
    <row r="40" spans="1:2" ht="12.75">
      <c r="A40" s="75"/>
      <c r="B40" s="80"/>
    </row>
  </sheetData>
  <sheetProtection/>
  <mergeCells count="19">
    <mergeCell ref="B2:B4"/>
    <mergeCell ref="H37:K38"/>
    <mergeCell ref="B37:B38"/>
    <mergeCell ref="B39:B40"/>
    <mergeCell ref="A37:A38"/>
    <mergeCell ref="A39:A40"/>
    <mergeCell ref="H2:H4"/>
    <mergeCell ref="G2:G4"/>
    <mergeCell ref="A1:A4"/>
    <mergeCell ref="M29:N29"/>
    <mergeCell ref="M28:N28"/>
    <mergeCell ref="J2:K2"/>
    <mergeCell ref="I2:I4"/>
    <mergeCell ref="C1:H1"/>
    <mergeCell ref="I1:K1"/>
    <mergeCell ref="C2:C4"/>
    <mergeCell ref="D2:D4"/>
    <mergeCell ref="E2:E4"/>
    <mergeCell ref="F2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2013-02-14T08:13:00Z</cp:lastPrinted>
  <dcterms:created xsi:type="dcterms:W3CDTF">1996-10-08T23:32:33Z</dcterms:created>
  <dcterms:modified xsi:type="dcterms:W3CDTF">2013-02-14T08:14:03Z</dcterms:modified>
  <cp:category/>
  <cp:version/>
  <cp:contentType/>
  <cp:contentStatus/>
</cp:coreProperties>
</file>