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840" windowHeight="9615" activeTab="2"/>
  </bookViews>
  <sheets>
    <sheet name="ТМ-11" sheetId="1" r:id="rId1"/>
    <sheet name="ГЭМ-11" sheetId="2" r:id="rId2"/>
    <sheet name="Г-11" sheetId="3" r:id="rId3"/>
    <sheet name="Г-11У" sheetId="4" r:id="rId4"/>
    <sheet name="МЦМ-11" sheetId="5" r:id="rId5"/>
    <sheet name="Г-12У" sheetId="6" r:id="rId6"/>
  </sheets>
  <definedNames>
    <definedName name="_xlnm.Print_Area" localSheetId="2">'Г-11'!$A$1:$O$46</definedName>
    <definedName name="_xlnm.Print_Area" localSheetId="3">'Г-11У'!$A$1:$O$41</definedName>
    <definedName name="_xlnm.Print_Area" localSheetId="5">'Г-12У'!$A$1:$T$38</definedName>
    <definedName name="_xlnm.Print_Area" localSheetId="0">'ТМ-11'!$A$1:$T$42</definedName>
  </definedNames>
  <calcPr fullCalcOnLoad="1"/>
</workbook>
</file>

<file path=xl/sharedStrings.xml><?xml version="1.0" encoding="utf-8"?>
<sst xmlns="http://schemas.openxmlformats.org/spreadsheetml/2006/main" count="438" uniqueCount="239">
  <si>
    <t>№</t>
  </si>
  <si>
    <t>п/п</t>
  </si>
  <si>
    <t>Фамилия,</t>
  </si>
  <si>
    <t>имя, отчество</t>
  </si>
  <si>
    <t>Предметы</t>
  </si>
  <si>
    <t>Пропуски уроков</t>
  </si>
  <si>
    <t>Приме-</t>
  </si>
  <si>
    <t>чание</t>
  </si>
  <si>
    <t>всего</t>
  </si>
  <si>
    <t>в т.ч.</t>
  </si>
  <si>
    <t>ува-</t>
  </si>
  <si>
    <t>жит.</t>
  </si>
  <si>
    <t>не ува-</t>
  </si>
  <si>
    <t>жит</t>
  </si>
  <si>
    <t>Воронкова Г С</t>
  </si>
  <si>
    <t>Галимов Д Н</t>
  </si>
  <si>
    <t>Гаун А Н</t>
  </si>
  <si>
    <t>Гилёва А А</t>
  </si>
  <si>
    <t>Гилёва А И</t>
  </si>
  <si>
    <t>Горюнов А А</t>
  </si>
  <si>
    <t>Гребешкова И А</t>
  </si>
  <si>
    <t>Гречкина К С</t>
  </si>
  <si>
    <t>Евдокименко Р В</t>
  </si>
  <si>
    <t>Ерёмин А А</t>
  </si>
  <si>
    <t>Иванов Е В</t>
  </si>
  <si>
    <t>Ислан Ж</t>
  </si>
  <si>
    <t>Каменева Т В</t>
  </si>
  <si>
    <t>Коротин С Д</t>
  </si>
  <si>
    <t>Кузнецова А С</t>
  </si>
  <si>
    <t>Кумейко О И</t>
  </si>
  <si>
    <t>Лұқбек Б Б</t>
  </si>
  <si>
    <t>Купряжкина С В</t>
  </si>
  <si>
    <t>Меньшиков В Н</t>
  </si>
  <si>
    <t>Нарожнова А А</t>
  </si>
  <si>
    <t>Пугаева А А</t>
  </si>
  <si>
    <t>Слонова К А</t>
  </si>
  <si>
    <t>Татьянкина А Ю</t>
  </si>
  <si>
    <t>Филиппов Н А</t>
  </si>
  <si>
    <t>Цыркова В В</t>
  </si>
  <si>
    <t>Шейкина А Ю</t>
  </si>
  <si>
    <t>«5»</t>
  </si>
  <si>
    <t>«4»</t>
  </si>
  <si>
    <t>«3»</t>
  </si>
  <si>
    <t>«2»</t>
  </si>
  <si>
    <t>Итого</t>
  </si>
  <si>
    <t>Султангазинов А</t>
  </si>
  <si>
    <t>Адилбеков А Е</t>
  </si>
  <si>
    <t>Антропов А В</t>
  </si>
  <si>
    <t>Аскерханов Ж Б</t>
  </si>
  <si>
    <t>Белашов М М</t>
  </si>
  <si>
    <t>Воленко С А</t>
  </si>
  <si>
    <t>Гаврилов В О</t>
  </si>
  <si>
    <t>Гончаров И С</t>
  </si>
  <si>
    <t xml:space="preserve">Гостевских В А  </t>
  </si>
  <si>
    <t>Деменков А Н</t>
  </si>
  <si>
    <t>Дымочка Д Д</t>
  </si>
  <si>
    <t>Коломин С И</t>
  </si>
  <si>
    <t>Куликовский И В</t>
  </si>
  <si>
    <t>Левин М В</t>
  </si>
  <si>
    <t>Марков И В</t>
  </si>
  <si>
    <t>Маслов Д А</t>
  </si>
  <si>
    <t>Мирошниченко Д Е</t>
  </si>
  <si>
    <t xml:space="preserve">Мистяшов Н А  </t>
  </si>
  <si>
    <t>Новиков К Н</t>
  </si>
  <si>
    <t>Печатнов А С</t>
  </si>
  <si>
    <t>Бахытканов М Б</t>
  </si>
  <si>
    <t>Белкин И Н</t>
  </si>
  <si>
    <t>Булатов И С</t>
  </si>
  <si>
    <t>Владимиров В А</t>
  </si>
  <si>
    <t>Григоренко А А</t>
  </si>
  <si>
    <t>Драченин А С</t>
  </si>
  <si>
    <t>Дубовицкий Д В</t>
  </si>
  <si>
    <t>Ибрагимов ГШ</t>
  </si>
  <si>
    <t>Кабаев Т К</t>
  </si>
  <si>
    <t>Козлов А Н</t>
  </si>
  <si>
    <t>Колмакова Д В</t>
  </si>
  <si>
    <t>Краснобаев А А</t>
  </si>
  <si>
    <t>Нагайцев К И</t>
  </si>
  <si>
    <t>Никитин Д Б</t>
  </si>
  <si>
    <t>Поваренко С А</t>
  </si>
  <si>
    <t>Противень С А</t>
  </si>
  <si>
    <t>Сафрайдер Д С</t>
  </si>
  <si>
    <t>Середа А А</t>
  </si>
  <si>
    <t>Степанов Р Е</t>
  </si>
  <si>
    <t>Федотов А А</t>
  </si>
  <si>
    <t>Цырыпкин О Н</t>
  </si>
  <si>
    <t>Азымбаев Р Е</t>
  </si>
  <si>
    <t>Ануарбеков Ш К</t>
  </si>
  <si>
    <t xml:space="preserve">Анфилофьев И </t>
  </si>
  <si>
    <t>Бондарев А Г</t>
  </si>
  <si>
    <t>Дворникова А С</t>
  </si>
  <si>
    <t>Егорова А С</t>
  </si>
  <si>
    <t>Жабаев Н А</t>
  </si>
  <si>
    <t>Клыкова В Д</t>
  </si>
  <si>
    <t>Кокорин Е И</t>
  </si>
  <si>
    <t xml:space="preserve">Кудрявова Д Н </t>
  </si>
  <si>
    <t xml:space="preserve">Леонтьев Т Е </t>
  </si>
  <si>
    <t>Микульских А С</t>
  </si>
  <si>
    <t>Мұхтаров Ә С</t>
  </si>
  <si>
    <t>Муфтиев Ш Қ</t>
  </si>
  <si>
    <t>Надеждин И Ю</t>
  </si>
  <si>
    <t>Нурайканов Е А</t>
  </si>
  <si>
    <t>Овечкина В К</t>
  </si>
  <si>
    <t>Оралханов Д Ш</t>
  </si>
  <si>
    <t>Петухова В В</t>
  </si>
  <si>
    <t>Примак Н А</t>
  </si>
  <si>
    <t>Пшембаев Н Қ</t>
  </si>
  <si>
    <t>Семенова И Д</t>
  </si>
  <si>
    <t>Сухоруков А А</t>
  </si>
  <si>
    <t>Тлеужанова А Е</t>
  </si>
  <si>
    <t>Федорченко Н В</t>
  </si>
  <si>
    <t xml:space="preserve">Бекчанова А О </t>
  </si>
  <si>
    <t>Кайманаков И А</t>
  </si>
  <si>
    <t>Ларицкая К Р</t>
  </si>
  <si>
    <t>Тедеев В А</t>
  </si>
  <si>
    <t>Фатькин В А</t>
  </si>
  <si>
    <t>н/а</t>
  </si>
  <si>
    <t>Примечание</t>
  </si>
  <si>
    <t>Фамилия, имя, отчество</t>
  </si>
  <si>
    <t>уваж</t>
  </si>
  <si>
    <t>без уваж</t>
  </si>
  <si>
    <t>кач знаний</t>
  </si>
  <si>
    <t>ИТОГО:</t>
  </si>
  <si>
    <t>Н/А</t>
  </si>
  <si>
    <t>Полтаранин М.</t>
  </si>
  <si>
    <t>Сергиенко А.</t>
  </si>
  <si>
    <t>КЗ</t>
  </si>
  <si>
    <t>УСП</t>
  </si>
  <si>
    <t xml:space="preserve">УСП </t>
  </si>
  <si>
    <t>% посещ</t>
  </si>
  <si>
    <t>% прогула</t>
  </si>
  <si>
    <t>У</t>
  </si>
  <si>
    <t>К</t>
  </si>
  <si>
    <t>хорошисты</t>
  </si>
  <si>
    <t>резерв</t>
  </si>
  <si>
    <t>кол-во уроков</t>
  </si>
  <si>
    <t>человеко-часы</t>
  </si>
  <si>
    <t xml:space="preserve">Боровикова Анна </t>
  </si>
  <si>
    <t>Гондарев Сергей</t>
  </si>
  <si>
    <t xml:space="preserve">Гречкин Илья </t>
  </si>
  <si>
    <t xml:space="preserve">Дорошенко Михаил </t>
  </si>
  <si>
    <t>Дунаева Виктория</t>
  </si>
  <si>
    <t xml:space="preserve">Ермешкенов Талгат </t>
  </si>
  <si>
    <t>Иванов Артем</t>
  </si>
  <si>
    <t xml:space="preserve">Қанатбеков Жарас </t>
  </si>
  <si>
    <t xml:space="preserve">Козлов Егор </t>
  </si>
  <si>
    <t>Кононенко Анастасия</t>
  </si>
  <si>
    <t>ГЭМ-11</t>
  </si>
  <si>
    <t>Рыжков И.Б.</t>
  </si>
  <si>
    <t>Стриженков Ф.А.</t>
  </si>
  <si>
    <t>Цыганков А.В.</t>
  </si>
  <si>
    <t>Черников П.С.</t>
  </si>
  <si>
    <t>Шилов Ю.М.</t>
  </si>
  <si>
    <t>Г-11</t>
  </si>
  <si>
    <t>Г - 11 У</t>
  </si>
  <si>
    <t xml:space="preserve">Шумихина Анастасия </t>
  </si>
  <si>
    <t xml:space="preserve">Чернова Анна </t>
  </si>
  <si>
    <t xml:space="preserve">Фоминых Екатерина </t>
  </si>
  <si>
    <t xml:space="preserve">Федорова Валентина      </t>
  </si>
  <si>
    <t>Лысоконь Никита</t>
  </si>
  <si>
    <t xml:space="preserve">Маликов Никита </t>
  </si>
  <si>
    <t>Постоева Ольга</t>
  </si>
  <si>
    <t xml:space="preserve">Сабиғазин Жасұлан </t>
  </si>
  <si>
    <t xml:space="preserve">Светочев Дмитрий       </t>
  </si>
  <si>
    <t xml:space="preserve">Серова Яна </t>
  </si>
  <si>
    <t xml:space="preserve">Степанова Анастасия </t>
  </si>
  <si>
    <t xml:space="preserve">Суптильная Анна </t>
  </si>
  <si>
    <t xml:space="preserve">Тілепалды Бошай </t>
  </si>
  <si>
    <t xml:space="preserve">Ткачева Кристина </t>
  </si>
  <si>
    <t>Игинов Д.Ж.</t>
  </si>
  <si>
    <t xml:space="preserve"> ТМ-11</t>
  </si>
  <si>
    <t>Зюзина С.О.</t>
  </si>
  <si>
    <t>Нуркешева А. С.</t>
  </si>
  <si>
    <t>Третьякова Е.И.</t>
  </si>
  <si>
    <t>Юрченко В.В.</t>
  </si>
  <si>
    <t>Саванец А.В.</t>
  </si>
  <si>
    <t xml:space="preserve"> МЦМ-11</t>
  </si>
  <si>
    <t>Передерьев С.С.</t>
  </si>
  <si>
    <t>Слонов В.Е.</t>
  </si>
  <si>
    <t xml:space="preserve">Доронин </t>
  </si>
  <si>
    <t>Казанцев</t>
  </si>
  <si>
    <t>Булгаков</t>
  </si>
  <si>
    <t>физ-ра</t>
  </si>
  <si>
    <t>осв</t>
  </si>
  <si>
    <t>зач</t>
  </si>
  <si>
    <t>отл</t>
  </si>
  <si>
    <t>каз яз</t>
  </si>
  <si>
    <t>хор</t>
  </si>
  <si>
    <t>% пос</t>
  </si>
  <si>
    <t>% пр</t>
  </si>
  <si>
    <t>рез</t>
  </si>
  <si>
    <t xml:space="preserve">имя, </t>
  </si>
  <si>
    <t>отчество</t>
  </si>
  <si>
    <t>проф каз яз</t>
  </si>
  <si>
    <t xml:space="preserve">осн полит </t>
  </si>
  <si>
    <t>мет теплот</t>
  </si>
  <si>
    <t>КПРЦМ</t>
  </si>
  <si>
    <t xml:space="preserve"> полит соц</t>
  </si>
  <si>
    <t>электротех</t>
  </si>
  <si>
    <t xml:space="preserve"> геология</t>
  </si>
  <si>
    <t>горн дело</t>
  </si>
  <si>
    <t>горное дело</t>
  </si>
  <si>
    <t>гор маш</t>
  </si>
  <si>
    <t>технология</t>
  </si>
  <si>
    <t>ЭОЭСГП</t>
  </si>
  <si>
    <t>горн механ</t>
  </si>
  <si>
    <t>каз язык</t>
  </si>
  <si>
    <t>экономика</t>
  </si>
  <si>
    <t>электротехн</t>
  </si>
  <si>
    <t>электроника</t>
  </si>
  <si>
    <t>охрана труда</t>
  </si>
  <si>
    <t xml:space="preserve"> теплотехника</t>
  </si>
  <si>
    <t>металловедение</t>
  </si>
  <si>
    <t>ПЦМ</t>
  </si>
  <si>
    <t>Веселов Дмитрий</t>
  </si>
  <si>
    <t xml:space="preserve">Довгалев Анатолий </t>
  </si>
  <si>
    <t xml:space="preserve">Жұмақанов Ерасыл </t>
  </si>
  <si>
    <t xml:space="preserve">Запускалов Роман </t>
  </si>
  <si>
    <t xml:space="preserve">Земцов Алексей </t>
  </si>
  <si>
    <t xml:space="preserve">Иванов Владимир </t>
  </si>
  <si>
    <t xml:space="preserve">Кадиров Азамат </t>
  </si>
  <si>
    <t xml:space="preserve">Кудайбергенов Кенжеқан </t>
  </si>
  <si>
    <t xml:space="preserve">Макаров Александр </t>
  </si>
  <si>
    <t>Матюшкин Константин</t>
  </si>
  <si>
    <t xml:space="preserve">Межецкий Сергей </t>
  </si>
  <si>
    <t>Палкина Анастасия</t>
  </si>
  <si>
    <t xml:space="preserve">Передерьев Валерий </t>
  </si>
  <si>
    <t xml:space="preserve">Сабирова София </t>
  </si>
  <si>
    <t xml:space="preserve">Семенова Алена </t>
  </si>
  <si>
    <t xml:space="preserve">Сапиолда Жандос </t>
  </si>
  <si>
    <t xml:space="preserve">Тауданбеков Мерхат </t>
  </si>
  <si>
    <t xml:space="preserve">Тулинцев Олег </t>
  </si>
  <si>
    <t xml:space="preserve">Чамов Олег </t>
  </si>
  <si>
    <t xml:space="preserve">Швецов Иван </t>
  </si>
  <si>
    <t xml:space="preserve"> Г-12У</t>
  </si>
  <si>
    <t>черчение</t>
  </si>
  <si>
    <t>каз. язык</t>
  </si>
  <si>
    <t>англ. яз</t>
  </si>
  <si>
    <t>охрана тр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</si>
</sst>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56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6"/>
      <name val="Times New Roman"/>
      <family val="1"/>
    </font>
    <font>
      <sz val="14"/>
      <name val="Times New Roman"/>
      <family val="1"/>
    </font>
    <font>
      <b/>
      <sz val="20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sz val="18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wrapText="1"/>
    </xf>
    <xf numFmtId="0" fontId="0" fillId="0" borderId="16" xfId="0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16" xfId="0" applyBorder="1" applyAlignment="1">
      <alignment horizontal="right"/>
    </xf>
    <xf numFmtId="0" fontId="0" fillId="0" borderId="16" xfId="0" applyNumberFormat="1" applyBorder="1" applyAlignment="1">
      <alignment/>
    </xf>
    <xf numFmtId="0" fontId="2" fillId="33" borderId="14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0" fillId="34" borderId="16" xfId="0" applyFill="1" applyBorder="1" applyAlignment="1">
      <alignment/>
    </xf>
    <xf numFmtId="0" fontId="2" fillId="33" borderId="13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34" borderId="0" xfId="0" applyFill="1" applyBorder="1" applyAlignment="1">
      <alignment/>
    </xf>
    <xf numFmtId="0" fontId="2" fillId="35" borderId="14" xfId="0" applyFont="1" applyFill="1" applyBorder="1" applyAlignment="1">
      <alignment vertical="top" wrapText="1"/>
    </xf>
    <xf numFmtId="0" fontId="2" fillId="35" borderId="12" xfId="0" applyFont="1" applyFill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36" borderId="12" xfId="0" applyFont="1" applyFill="1" applyBorder="1" applyAlignment="1">
      <alignment vertical="top" wrapText="1"/>
    </xf>
    <xf numFmtId="9" fontId="2" fillId="36" borderId="1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3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35" borderId="0" xfId="0" applyFont="1" applyFill="1" applyAlignment="1">
      <alignment/>
    </xf>
    <xf numFmtId="9" fontId="2" fillId="35" borderId="14" xfId="0" applyNumberFormat="1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9" fontId="1" fillId="35" borderId="14" xfId="0" applyNumberFormat="1" applyFont="1" applyFill="1" applyBorder="1" applyAlignment="1">
      <alignment horizontal="center" vertical="top" wrapText="1"/>
    </xf>
    <xf numFmtId="0" fontId="0" fillId="35" borderId="16" xfId="0" applyFill="1" applyBorder="1" applyAlignment="1">
      <alignment/>
    </xf>
    <xf numFmtId="0" fontId="4" fillId="33" borderId="14" xfId="0" applyFont="1" applyFill="1" applyBorder="1" applyAlignment="1">
      <alignment vertical="top" wrapText="1"/>
    </xf>
    <xf numFmtId="0" fontId="2" fillId="37" borderId="14" xfId="0" applyFont="1" applyFill="1" applyBorder="1" applyAlignment="1">
      <alignment vertical="top" wrapText="1"/>
    </xf>
    <xf numFmtId="0" fontId="2" fillId="37" borderId="12" xfId="0" applyFont="1" applyFill="1" applyBorder="1" applyAlignment="1">
      <alignment vertical="top" wrapText="1"/>
    </xf>
    <xf numFmtId="0" fontId="2" fillId="38" borderId="14" xfId="0" applyFont="1" applyFill="1" applyBorder="1" applyAlignment="1">
      <alignment vertical="top" wrapText="1"/>
    </xf>
    <xf numFmtId="0" fontId="0" fillId="38" borderId="16" xfId="0" applyFill="1" applyBorder="1" applyAlignment="1">
      <alignment wrapText="1"/>
    </xf>
    <xf numFmtId="9" fontId="0" fillId="38" borderId="16" xfId="0" applyNumberFormat="1" applyFill="1" applyBorder="1" applyAlignment="1">
      <alignment/>
    </xf>
    <xf numFmtId="0" fontId="2" fillId="39" borderId="14" xfId="0" applyFont="1" applyFill="1" applyBorder="1" applyAlignment="1">
      <alignment vertical="top" wrapText="1"/>
    </xf>
    <xf numFmtId="0" fontId="2" fillId="39" borderId="12" xfId="0" applyFont="1" applyFill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39" borderId="16" xfId="0" applyFill="1" applyBorder="1" applyAlignment="1">
      <alignment/>
    </xf>
    <xf numFmtId="0" fontId="0" fillId="40" borderId="0" xfId="0" applyFill="1" applyAlignment="1">
      <alignment/>
    </xf>
    <xf numFmtId="0" fontId="2" fillId="15" borderId="14" xfId="0" applyFont="1" applyFill="1" applyBorder="1" applyAlignment="1">
      <alignment vertical="top" wrapText="1"/>
    </xf>
    <xf numFmtId="0" fontId="5" fillId="15" borderId="0" xfId="0" applyFont="1" applyFill="1" applyAlignment="1">
      <alignment/>
    </xf>
    <xf numFmtId="0" fontId="5" fillId="41" borderId="0" xfId="0" applyFont="1" applyFill="1" applyAlignment="1">
      <alignment/>
    </xf>
    <xf numFmtId="0" fontId="5" fillId="42" borderId="16" xfId="0" applyFont="1" applyFill="1" applyBorder="1" applyAlignment="1">
      <alignment/>
    </xf>
    <xf numFmtId="0" fontId="0" fillId="15" borderId="0" xfId="0" applyFill="1" applyAlignment="1">
      <alignment/>
    </xf>
    <xf numFmtId="0" fontId="0" fillId="43" borderId="0" xfId="0" applyFill="1" applyAlignment="1">
      <alignment/>
    </xf>
    <xf numFmtId="0" fontId="2" fillId="44" borderId="14" xfId="0" applyFont="1" applyFill="1" applyBorder="1" applyAlignment="1">
      <alignment vertical="top" wrapText="1"/>
    </xf>
    <xf numFmtId="9" fontId="2" fillId="33" borderId="14" xfId="0" applyNumberFormat="1" applyFont="1" applyFill="1" applyBorder="1" applyAlignment="1">
      <alignment horizontal="center" vertical="top" wrapText="1"/>
    </xf>
    <xf numFmtId="0" fontId="2" fillId="42" borderId="14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9" borderId="0" xfId="0" applyFill="1" applyAlignment="1">
      <alignment/>
    </xf>
    <xf numFmtId="0" fontId="2" fillId="42" borderId="13" xfId="0" applyFont="1" applyFill="1" applyBorder="1" applyAlignment="1">
      <alignment vertical="top" wrapText="1"/>
    </xf>
    <xf numFmtId="0" fontId="2" fillId="42" borderId="17" xfId="0" applyFont="1" applyFill="1" applyBorder="1" applyAlignment="1">
      <alignment vertical="top" wrapText="1"/>
    </xf>
    <xf numFmtId="0" fontId="2" fillId="42" borderId="16" xfId="0" applyFont="1" applyFill="1" applyBorder="1" applyAlignment="1">
      <alignment vertical="top" wrapText="1"/>
    </xf>
    <xf numFmtId="0" fontId="1" fillId="0" borderId="16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/>
    </xf>
    <xf numFmtId="9" fontId="2" fillId="37" borderId="14" xfId="0" applyNumberFormat="1" applyFont="1" applyFill="1" applyBorder="1" applyAlignment="1">
      <alignment horizontal="center" vertical="top" wrapText="1"/>
    </xf>
    <xf numFmtId="0" fontId="0" fillId="42" borderId="0" xfId="0" applyFill="1" applyAlignment="1">
      <alignment/>
    </xf>
    <xf numFmtId="0" fontId="0" fillId="42" borderId="16" xfId="0" applyFill="1" applyBorder="1" applyAlignment="1">
      <alignment/>
    </xf>
    <xf numFmtId="0" fontId="54" fillId="42" borderId="14" xfId="0" applyFont="1" applyFill="1" applyBorder="1" applyAlignment="1">
      <alignment vertical="top" wrapText="1"/>
    </xf>
    <xf numFmtId="0" fontId="2" fillId="42" borderId="14" xfId="0" applyFont="1" applyFill="1" applyBorder="1" applyAlignment="1">
      <alignment wrapText="1"/>
    </xf>
    <xf numFmtId="0" fontId="2" fillId="42" borderId="12" xfId="0" applyFont="1" applyFill="1" applyBorder="1" applyAlignment="1">
      <alignment wrapText="1"/>
    </xf>
    <xf numFmtId="0" fontId="2" fillId="0" borderId="18" xfId="0" applyFont="1" applyBorder="1" applyAlignment="1">
      <alignment vertical="top" wrapText="1"/>
    </xf>
    <xf numFmtId="0" fontId="1" fillId="42" borderId="14" xfId="0" applyFont="1" applyFill="1" applyBorder="1" applyAlignment="1">
      <alignment wrapText="1"/>
    </xf>
    <xf numFmtId="0" fontId="7" fillId="0" borderId="15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1" fillId="0" borderId="16" xfId="0" applyFont="1" applyBorder="1" applyAlignment="1">
      <alignment/>
    </xf>
    <xf numFmtId="0" fontId="2" fillId="9" borderId="14" xfId="0" applyFont="1" applyFill="1" applyBorder="1" applyAlignment="1">
      <alignment vertical="top" wrapText="1"/>
    </xf>
    <xf numFmtId="0" fontId="2" fillId="8" borderId="14" xfId="0" applyFont="1" applyFill="1" applyBorder="1" applyAlignment="1">
      <alignment vertical="top" wrapText="1"/>
    </xf>
    <xf numFmtId="0" fontId="5" fillId="16" borderId="0" xfId="0" applyFont="1" applyFill="1" applyBorder="1" applyAlignment="1">
      <alignment/>
    </xf>
    <xf numFmtId="0" fontId="2" fillId="0" borderId="0" xfId="0" applyFont="1" applyBorder="1" applyAlignment="1">
      <alignment vertical="top" wrapText="1"/>
    </xf>
    <xf numFmtId="0" fontId="5" fillId="44" borderId="0" xfId="0" applyFont="1" applyFill="1" applyAlignment="1">
      <alignment/>
    </xf>
    <xf numFmtId="0" fontId="0" fillId="42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34" borderId="20" xfId="0" applyFont="1" applyFill="1" applyBorder="1" applyAlignment="1">
      <alignment/>
    </xf>
    <xf numFmtId="0" fontId="2" fillId="33" borderId="16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9" fontId="1" fillId="39" borderId="14" xfId="0" applyNumberFormat="1" applyFont="1" applyFill="1" applyBorder="1" applyAlignment="1">
      <alignment horizontal="center" wrapText="1"/>
    </xf>
    <xf numFmtId="9" fontId="2" fillId="39" borderId="14" xfId="0" applyNumberFormat="1" applyFont="1" applyFill="1" applyBorder="1" applyAlignment="1">
      <alignment horizontal="center" vertical="top" wrapText="1"/>
    </xf>
    <xf numFmtId="0" fontId="2" fillId="8" borderId="12" xfId="0" applyFont="1" applyFill="1" applyBorder="1" applyAlignment="1">
      <alignment vertical="top" wrapText="1"/>
    </xf>
    <xf numFmtId="0" fontId="1" fillId="8" borderId="14" xfId="0" applyFont="1" applyFill="1" applyBorder="1" applyAlignment="1">
      <alignment wrapText="1"/>
    </xf>
    <xf numFmtId="0" fontId="2" fillId="9" borderId="12" xfId="0" applyFont="1" applyFill="1" applyBorder="1" applyAlignment="1">
      <alignment vertical="top" wrapText="1"/>
    </xf>
    <xf numFmtId="0" fontId="1" fillId="9" borderId="14" xfId="0" applyFont="1" applyFill="1" applyBorder="1" applyAlignment="1">
      <alignment wrapText="1"/>
    </xf>
    <xf numFmtId="0" fontId="0" fillId="38" borderId="16" xfId="0" applyFill="1" applyBorder="1" applyAlignment="1">
      <alignment horizontal="center" vertical="center" wrapText="1"/>
    </xf>
    <xf numFmtId="0" fontId="0" fillId="8" borderId="16" xfId="0" applyFill="1" applyBorder="1" applyAlignment="1">
      <alignment/>
    </xf>
    <xf numFmtId="0" fontId="0" fillId="0" borderId="16" xfId="0" applyBorder="1" applyAlignment="1">
      <alignment horizontal="left"/>
    </xf>
    <xf numFmtId="0" fontId="0" fillId="16" borderId="16" xfId="0" applyFont="1" applyFill="1" applyBorder="1" applyAlignment="1">
      <alignment/>
    </xf>
    <xf numFmtId="0" fontId="0" fillId="9" borderId="16" xfId="0" applyFill="1" applyBorder="1" applyAlignment="1">
      <alignment/>
    </xf>
    <xf numFmtId="0" fontId="2" fillId="9" borderId="18" xfId="0" applyFont="1" applyFill="1" applyBorder="1" applyAlignment="1">
      <alignment vertical="top" wrapText="1"/>
    </xf>
    <xf numFmtId="0" fontId="1" fillId="9" borderId="16" xfId="0" applyFont="1" applyFill="1" applyBorder="1" applyAlignment="1">
      <alignment wrapText="1"/>
    </xf>
    <xf numFmtId="0" fontId="0" fillId="42" borderId="0" xfId="0" applyFill="1" applyBorder="1" applyAlignment="1">
      <alignment horizontal="center"/>
    </xf>
    <xf numFmtId="0" fontId="0" fillId="38" borderId="16" xfId="0" applyFont="1" applyFill="1" applyBorder="1" applyAlignment="1">
      <alignment wrapText="1"/>
    </xf>
    <xf numFmtId="0" fontId="1" fillId="42" borderId="12" xfId="0" applyFont="1" applyFill="1" applyBorder="1" applyAlignment="1">
      <alignment wrapText="1"/>
    </xf>
    <xf numFmtId="0" fontId="1" fillId="42" borderId="13" xfId="0" applyFont="1" applyFill="1" applyBorder="1" applyAlignment="1">
      <alignment wrapText="1"/>
    </xf>
    <xf numFmtId="0" fontId="2" fillId="42" borderId="12" xfId="0" applyFont="1" applyFill="1" applyBorder="1" applyAlignment="1">
      <alignment vertical="top" wrapText="1"/>
    </xf>
    <xf numFmtId="0" fontId="0" fillId="0" borderId="0" xfId="0" applyFill="1" applyBorder="1" applyAlignment="1">
      <alignment horizontal="left"/>
    </xf>
    <xf numFmtId="0" fontId="2" fillId="9" borderId="17" xfId="0" applyFont="1" applyFill="1" applyBorder="1" applyAlignment="1">
      <alignment vertical="top" wrapText="1"/>
    </xf>
    <xf numFmtId="0" fontId="2" fillId="10" borderId="16" xfId="0" applyFont="1" applyFill="1" applyBorder="1" applyAlignment="1">
      <alignment vertical="top" wrapText="1"/>
    </xf>
    <xf numFmtId="0" fontId="1" fillId="10" borderId="16" xfId="0" applyFont="1" applyFill="1" applyBorder="1" applyAlignment="1">
      <alignment wrapText="1"/>
    </xf>
    <xf numFmtId="0" fontId="2" fillId="10" borderId="14" xfId="0" applyFont="1" applyFill="1" applyBorder="1" applyAlignment="1">
      <alignment vertical="top" wrapText="1"/>
    </xf>
    <xf numFmtId="0" fontId="2" fillId="10" borderId="12" xfId="0" applyFont="1" applyFill="1" applyBorder="1" applyAlignment="1">
      <alignment vertical="top" wrapText="1"/>
    </xf>
    <xf numFmtId="0" fontId="1" fillId="10" borderId="14" xfId="0" applyFont="1" applyFill="1" applyBorder="1" applyAlignment="1">
      <alignment wrapText="1"/>
    </xf>
    <xf numFmtId="0" fontId="2" fillId="10" borderId="11" xfId="0" applyFont="1" applyFill="1" applyBorder="1" applyAlignment="1">
      <alignment vertical="top" wrapText="1"/>
    </xf>
    <xf numFmtId="0" fontId="1" fillId="10" borderId="13" xfId="0" applyFont="1" applyFill="1" applyBorder="1" applyAlignment="1">
      <alignment wrapText="1"/>
    </xf>
    <xf numFmtId="0" fontId="2" fillId="44" borderId="12" xfId="0" applyFont="1" applyFill="1" applyBorder="1" applyAlignment="1">
      <alignment vertical="top" wrapText="1"/>
    </xf>
    <xf numFmtId="0" fontId="2" fillId="44" borderId="14" xfId="0" applyFont="1" applyFill="1" applyBorder="1" applyAlignment="1">
      <alignment wrapText="1"/>
    </xf>
    <xf numFmtId="0" fontId="2" fillId="44" borderId="12" xfId="0" applyFont="1" applyFill="1" applyBorder="1" applyAlignment="1">
      <alignment wrapText="1"/>
    </xf>
    <xf numFmtId="0" fontId="2" fillId="9" borderId="12" xfId="0" applyFont="1" applyFill="1" applyBorder="1" applyAlignment="1">
      <alignment wrapText="1"/>
    </xf>
    <xf numFmtId="0" fontId="2" fillId="10" borderId="12" xfId="0" applyFont="1" applyFill="1" applyBorder="1" applyAlignment="1">
      <alignment wrapText="1"/>
    </xf>
    <xf numFmtId="0" fontId="2" fillId="8" borderId="14" xfId="0" applyFont="1" applyFill="1" applyBorder="1" applyAlignment="1">
      <alignment wrapText="1"/>
    </xf>
    <xf numFmtId="0" fontId="2" fillId="8" borderId="12" xfId="0" applyFont="1" applyFill="1" applyBorder="1" applyAlignment="1">
      <alignment wrapText="1"/>
    </xf>
    <xf numFmtId="0" fontId="2" fillId="8" borderId="11" xfId="0" applyFont="1" applyFill="1" applyBorder="1" applyAlignment="1">
      <alignment wrapText="1"/>
    </xf>
    <xf numFmtId="0" fontId="0" fillId="0" borderId="0" xfId="0" applyAlignment="1">
      <alignment horizontal="left"/>
    </xf>
    <xf numFmtId="0" fontId="2" fillId="9" borderId="16" xfId="0" applyFont="1" applyFill="1" applyBorder="1" applyAlignment="1">
      <alignment vertical="top" wrapText="1"/>
    </xf>
    <xf numFmtId="0" fontId="2" fillId="10" borderId="17" xfId="0" applyFont="1" applyFill="1" applyBorder="1" applyAlignment="1">
      <alignment vertical="top" wrapText="1"/>
    </xf>
    <xf numFmtId="0" fontId="2" fillId="44" borderId="17" xfId="0" applyFont="1" applyFill="1" applyBorder="1" applyAlignment="1">
      <alignment vertical="top" wrapText="1"/>
    </xf>
    <xf numFmtId="0" fontId="2" fillId="8" borderId="17" xfId="0" applyFont="1" applyFill="1" applyBorder="1" applyAlignment="1">
      <alignment vertical="top" wrapText="1"/>
    </xf>
    <xf numFmtId="0" fontId="2" fillId="42" borderId="0" xfId="0" applyFont="1" applyFill="1" applyBorder="1" applyAlignment="1">
      <alignment vertical="top" wrapText="1"/>
    </xf>
    <xf numFmtId="0" fontId="2" fillId="9" borderId="23" xfId="0" applyFont="1" applyFill="1" applyBorder="1" applyAlignment="1">
      <alignment vertical="top" wrapText="1"/>
    </xf>
    <xf numFmtId="0" fontId="2" fillId="42" borderId="22" xfId="0" applyFont="1" applyFill="1" applyBorder="1" applyAlignment="1">
      <alignment vertical="top" wrapText="1"/>
    </xf>
    <xf numFmtId="0" fontId="2" fillId="44" borderId="16" xfId="0" applyFont="1" applyFill="1" applyBorder="1" applyAlignment="1">
      <alignment vertical="top" wrapText="1"/>
    </xf>
    <xf numFmtId="0" fontId="2" fillId="8" borderId="16" xfId="0" applyFont="1" applyFill="1" applyBorder="1" applyAlignment="1">
      <alignment vertical="top" wrapText="1"/>
    </xf>
    <xf numFmtId="0" fontId="0" fillId="15" borderId="16" xfId="0" applyFill="1" applyBorder="1" applyAlignment="1">
      <alignment/>
    </xf>
    <xf numFmtId="0" fontId="0" fillId="40" borderId="16" xfId="0" applyFill="1" applyBorder="1" applyAlignment="1">
      <alignment/>
    </xf>
    <xf numFmtId="0" fontId="0" fillId="10" borderId="16" xfId="0" applyFill="1" applyBorder="1" applyAlignment="1">
      <alignment horizontal="right"/>
    </xf>
    <xf numFmtId="0" fontId="0" fillId="10" borderId="0" xfId="0" applyFill="1" applyAlignment="1">
      <alignment/>
    </xf>
    <xf numFmtId="0" fontId="2" fillId="42" borderId="16" xfId="0" applyFont="1" applyFill="1" applyBorder="1" applyAlignment="1">
      <alignment/>
    </xf>
    <xf numFmtId="9" fontId="13" fillId="38" borderId="16" xfId="0" applyNumberFormat="1" applyFont="1" applyFill="1" applyBorder="1" applyAlignment="1">
      <alignment/>
    </xf>
    <xf numFmtId="0" fontId="11" fillId="42" borderId="16" xfId="0" applyFont="1" applyFill="1" applyBorder="1" applyAlignment="1">
      <alignment wrapText="1"/>
    </xf>
    <xf numFmtId="0" fontId="11" fillId="8" borderId="16" xfId="0" applyFont="1" applyFill="1" applyBorder="1" applyAlignment="1">
      <alignment wrapText="1"/>
    </xf>
    <xf numFmtId="0" fontId="11" fillId="9" borderId="16" xfId="0" applyFont="1" applyFill="1" applyBorder="1" applyAlignment="1">
      <alignment wrapText="1"/>
    </xf>
    <xf numFmtId="0" fontId="7" fillId="9" borderId="16" xfId="0" applyFont="1" applyFill="1" applyBorder="1" applyAlignment="1">
      <alignment vertical="top" wrapText="1"/>
    </xf>
    <xf numFmtId="0" fontId="55" fillId="9" borderId="16" xfId="0" applyFont="1" applyFill="1" applyBorder="1" applyAlignment="1">
      <alignment vertical="top" wrapText="1"/>
    </xf>
    <xf numFmtId="0" fontId="11" fillId="10" borderId="16" xfId="0" applyFont="1" applyFill="1" applyBorder="1" applyAlignment="1">
      <alignment wrapText="1"/>
    </xf>
    <xf numFmtId="0" fontId="54" fillId="42" borderId="16" xfId="0" applyFont="1" applyFill="1" applyBorder="1" applyAlignment="1">
      <alignment vertical="top" wrapText="1"/>
    </xf>
    <xf numFmtId="0" fontId="1" fillId="42" borderId="16" xfId="0" applyFont="1" applyFill="1" applyBorder="1" applyAlignment="1">
      <alignment wrapText="1"/>
    </xf>
    <xf numFmtId="0" fontId="2" fillId="35" borderId="16" xfId="0" applyFont="1" applyFill="1" applyBorder="1" applyAlignment="1">
      <alignment vertical="top" wrapText="1"/>
    </xf>
    <xf numFmtId="9" fontId="12" fillId="35" borderId="16" xfId="0" applyNumberFormat="1" applyFont="1" applyFill="1" applyBorder="1" applyAlignment="1">
      <alignment horizontal="center" vertical="top" wrapText="1"/>
    </xf>
    <xf numFmtId="9" fontId="12" fillId="33" borderId="16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 vertical="top" textRotation="90" wrapText="1"/>
    </xf>
    <xf numFmtId="0" fontId="2" fillId="0" borderId="11" xfId="0" applyFont="1" applyBorder="1" applyAlignment="1">
      <alignment horizontal="center" vertical="top" textRotation="90" wrapText="1"/>
    </xf>
    <xf numFmtId="0" fontId="2" fillId="0" borderId="12" xfId="0" applyFont="1" applyBorder="1" applyAlignment="1">
      <alignment horizontal="center" vertical="top" textRotation="90" wrapText="1"/>
    </xf>
    <xf numFmtId="0" fontId="3" fillId="0" borderId="2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textRotation="90" wrapText="1"/>
    </xf>
    <xf numFmtId="0" fontId="3" fillId="0" borderId="13" xfId="0" applyFont="1" applyBorder="1" applyAlignment="1">
      <alignment vertical="top" textRotation="90" wrapText="1"/>
    </xf>
    <xf numFmtId="0" fontId="3" fillId="0" borderId="14" xfId="0" applyFont="1" applyBorder="1" applyAlignment="1">
      <alignment vertical="top" textRotation="90" wrapText="1"/>
    </xf>
    <xf numFmtId="0" fontId="3" fillId="0" borderId="10" xfId="0" applyFont="1" applyBorder="1" applyAlignment="1">
      <alignment horizontal="center" vertical="top" textRotation="90" wrapText="1"/>
    </xf>
    <xf numFmtId="0" fontId="3" fillId="0" borderId="11" xfId="0" applyFont="1" applyBorder="1" applyAlignment="1">
      <alignment horizontal="center" vertical="top" textRotation="90" wrapText="1"/>
    </xf>
    <xf numFmtId="0" fontId="3" fillId="0" borderId="12" xfId="0" applyFont="1" applyBorder="1" applyAlignment="1">
      <alignment horizontal="center" vertical="top" textRotation="90" wrapText="1"/>
    </xf>
    <xf numFmtId="0" fontId="2" fillId="0" borderId="10" xfId="0" applyFont="1" applyBorder="1" applyAlignment="1">
      <alignment vertical="top" textRotation="90" wrapText="1"/>
    </xf>
    <xf numFmtId="0" fontId="2" fillId="0" borderId="11" xfId="0" applyFont="1" applyBorder="1" applyAlignment="1">
      <alignment vertical="top" textRotation="90" wrapText="1"/>
    </xf>
    <xf numFmtId="0" fontId="2" fillId="0" borderId="12" xfId="0" applyFont="1" applyBorder="1" applyAlignment="1">
      <alignment vertical="top" textRotation="90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5" fillId="35" borderId="16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textRotation="90" wrapText="1"/>
    </xf>
    <xf numFmtId="0" fontId="3" fillId="0" borderId="11" xfId="0" applyFont="1" applyBorder="1" applyAlignment="1">
      <alignment vertical="top" textRotation="90" wrapText="1"/>
    </xf>
    <xf numFmtId="0" fontId="10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10" fillId="9" borderId="16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0" fillId="38" borderId="16" xfId="0" applyFill="1" applyBorder="1" applyAlignment="1">
      <alignment horizontal="center"/>
    </xf>
    <xf numFmtId="0" fontId="3" fillId="0" borderId="12" xfId="0" applyFont="1" applyBorder="1" applyAlignment="1">
      <alignment vertical="top" textRotation="90" wrapText="1"/>
    </xf>
    <xf numFmtId="0" fontId="6" fillId="0" borderId="3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view="pageBreakPreview" zoomScale="85" zoomScaleNormal="85" zoomScaleSheetLayoutView="85" workbookViewId="0" topLeftCell="A1">
      <selection activeCell="K31" sqref="K31"/>
    </sheetView>
  </sheetViews>
  <sheetFormatPr defaultColWidth="9.140625" defaultRowHeight="12.75"/>
  <cols>
    <col min="2" max="2" width="18.140625" style="0" customWidth="1"/>
    <col min="3" max="8" width="4.7109375" style="0" customWidth="1"/>
    <col min="13" max="13" width="13.140625" style="0" customWidth="1"/>
  </cols>
  <sheetData>
    <row r="1" spans="1:12" ht="22.5" customHeight="1" thickBot="1">
      <c r="A1" s="165" t="s">
        <v>0</v>
      </c>
      <c r="B1" s="168" t="s">
        <v>118</v>
      </c>
      <c r="C1" s="171" t="s">
        <v>4</v>
      </c>
      <c r="D1" s="171"/>
      <c r="E1" s="171"/>
      <c r="F1" s="171"/>
      <c r="G1" s="171"/>
      <c r="H1" s="171"/>
      <c r="I1" s="172" t="s">
        <v>5</v>
      </c>
      <c r="J1" s="171"/>
      <c r="K1" s="173"/>
      <c r="L1" s="162" t="s">
        <v>117</v>
      </c>
    </row>
    <row r="2" spans="1:12" ht="16.5" customHeight="1" thickBot="1">
      <c r="A2" s="166"/>
      <c r="B2" s="168"/>
      <c r="C2" s="174"/>
      <c r="D2" s="177"/>
      <c r="E2" s="180"/>
      <c r="F2" s="180"/>
      <c r="G2" s="180"/>
      <c r="H2" s="180"/>
      <c r="I2" s="169" t="s">
        <v>8</v>
      </c>
      <c r="J2" s="183" t="s">
        <v>9</v>
      </c>
      <c r="K2" s="184"/>
      <c r="L2" s="163"/>
    </row>
    <row r="3" spans="1:12" ht="35.25" customHeight="1">
      <c r="A3" s="166"/>
      <c r="B3" s="168"/>
      <c r="C3" s="175"/>
      <c r="D3" s="178"/>
      <c r="E3" s="181"/>
      <c r="F3" s="181"/>
      <c r="G3" s="181"/>
      <c r="H3" s="181"/>
      <c r="I3" s="185"/>
      <c r="J3" s="169" t="s">
        <v>119</v>
      </c>
      <c r="K3" s="169" t="s">
        <v>120</v>
      </c>
      <c r="L3" s="163"/>
    </row>
    <row r="4" spans="1:12" ht="16.5" customHeight="1" thickBot="1">
      <c r="A4" s="167"/>
      <c r="B4" s="168"/>
      <c r="C4" s="176"/>
      <c r="D4" s="179"/>
      <c r="E4" s="182"/>
      <c r="F4" s="182"/>
      <c r="G4" s="182"/>
      <c r="H4" s="182"/>
      <c r="I4" s="170"/>
      <c r="J4" s="170"/>
      <c r="K4" s="170"/>
      <c r="L4" s="164"/>
    </row>
    <row r="5" spans="1:12" ht="15.75" customHeight="1" thickBot="1">
      <c r="A5" s="11">
        <v>1</v>
      </c>
      <c r="B5" s="16" t="s">
        <v>65</v>
      </c>
      <c r="C5" s="64"/>
      <c r="D5" s="64"/>
      <c r="E5" s="64"/>
      <c r="F5" s="64"/>
      <c r="G5" s="64"/>
      <c r="H5" s="64"/>
      <c r="I5" s="64">
        <f>SUM(J5:K5)</f>
        <v>12</v>
      </c>
      <c r="J5" s="64"/>
      <c r="K5" s="64">
        <v>12</v>
      </c>
      <c r="L5" s="29">
        <v>6</v>
      </c>
    </row>
    <row r="6" spans="1:12" ht="15.75" customHeight="1" thickBot="1">
      <c r="A6" s="11">
        <v>2</v>
      </c>
      <c r="B6" s="16" t="s">
        <v>66</v>
      </c>
      <c r="C6" s="64"/>
      <c r="D6" s="64"/>
      <c r="E6" s="64"/>
      <c r="F6" s="64"/>
      <c r="G6" s="64"/>
      <c r="H6" s="64"/>
      <c r="I6" s="64">
        <f aca="true" t="shared" si="0" ref="I6:I30">SUM(J6:K6)</f>
        <v>4</v>
      </c>
      <c r="J6" s="64"/>
      <c r="K6" s="64">
        <v>4</v>
      </c>
      <c r="L6" s="56">
        <v>3744</v>
      </c>
    </row>
    <row r="7" spans="1:12" ht="15.75" customHeight="1" thickBot="1">
      <c r="A7" s="11">
        <v>3</v>
      </c>
      <c r="B7" s="112" t="s">
        <v>67</v>
      </c>
      <c r="C7" s="64"/>
      <c r="D7" s="64"/>
      <c r="E7" s="64"/>
      <c r="F7" s="64"/>
      <c r="G7" s="64"/>
      <c r="H7" s="64"/>
      <c r="I7" s="64">
        <f t="shared" si="0"/>
        <v>30</v>
      </c>
      <c r="J7" s="64"/>
      <c r="K7" s="64">
        <v>30</v>
      </c>
      <c r="L7" s="12"/>
    </row>
    <row r="8" spans="1:12" ht="15.75" customHeight="1" thickBot="1">
      <c r="A8" s="11">
        <v>4</v>
      </c>
      <c r="B8" s="112" t="s">
        <v>68</v>
      </c>
      <c r="C8" s="64"/>
      <c r="D8" s="64"/>
      <c r="E8" s="64"/>
      <c r="F8" s="64"/>
      <c r="G8" s="64"/>
      <c r="H8" s="64"/>
      <c r="I8" s="64">
        <f t="shared" si="0"/>
        <v>2</v>
      </c>
      <c r="J8" s="64"/>
      <c r="K8" s="64">
        <v>2</v>
      </c>
      <c r="L8" s="12"/>
    </row>
    <row r="9" spans="1:12" ht="15.75" customHeight="1" thickBot="1">
      <c r="A9" s="11">
        <v>5</v>
      </c>
      <c r="B9" s="112" t="s">
        <v>69</v>
      </c>
      <c r="C9" s="64"/>
      <c r="D9" s="64"/>
      <c r="E9" s="64"/>
      <c r="F9" s="64"/>
      <c r="G9" s="64"/>
      <c r="H9" s="64"/>
      <c r="I9" s="64">
        <f t="shared" si="0"/>
        <v>74</v>
      </c>
      <c r="J9" s="64"/>
      <c r="K9" s="64">
        <v>74</v>
      </c>
      <c r="L9" s="12"/>
    </row>
    <row r="10" spans="1:12" ht="15.75" customHeight="1" thickBot="1">
      <c r="A10" s="11">
        <v>6</v>
      </c>
      <c r="B10" s="112" t="s">
        <v>70</v>
      </c>
      <c r="C10" s="64"/>
      <c r="D10" s="64"/>
      <c r="E10" s="64"/>
      <c r="F10" s="64"/>
      <c r="G10" s="64"/>
      <c r="H10" s="64"/>
      <c r="I10" s="64">
        <f t="shared" si="0"/>
        <v>12</v>
      </c>
      <c r="J10" s="64"/>
      <c r="K10" s="64">
        <v>12</v>
      </c>
      <c r="L10" s="12"/>
    </row>
    <row r="11" spans="1:12" ht="15.75" customHeight="1" thickBot="1">
      <c r="A11" s="11">
        <v>7</v>
      </c>
      <c r="B11" s="112" t="s">
        <v>71</v>
      </c>
      <c r="C11" s="64"/>
      <c r="D11" s="64"/>
      <c r="E11" s="64"/>
      <c r="F11" s="64"/>
      <c r="G11" s="64"/>
      <c r="H11" s="64"/>
      <c r="I11" s="64">
        <f t="shared" si="0"/>
        <v>0</v>
      </c>
      <c r="J11" s="64"/>
      <c r="K11" s="64"/>
      <c r="L11" s="12"/>
    </row>
    <row r="12" spans="1:14" ht="15.75" customHeight="1" thickBot="1">
      <c r="A12" s="11">
        <v>8</v>
      </c>
      <c r="B12" s="112" t="s">
        <v>72</v>
      </c>
      <c r="C12" s="64"/>
      <c r="D12" s="64"/>
      <c r="E12" s="64"/>
      <c r="F12" s="64"/>
      <c r="G12" s="64"/>
      <c r="H12" s="64"/>
      <c r="I12" s="64">
        <f t="shared" si="0"/>
        <v>10</v>
      </c>
      <c r="J12" s="64"/>
      <c r="K12" s="64">
        <v>10</v>
      </c>
      <c r="L12" s="12"/>
      <c r="M12" s="55">
        <v>2</v>
      </c>
      <c r="N12" t="s">
        <v>133</v>
      </c>
    </row>
    <row r="13" spans="1:14" ht="15.75" customHeight="1" thickBot="1">
      <c r="A13" s="11">
        <v>9</v>
      </c>
      <c r="B13" s="112" t="s">
        <v>73</v>
      </c>
      <c r="C13" s="64"/>
      <c r="D13" s="64"/>
      <c r="E13" s="64"/>
      <c r="F13" s="64"/>
      <c r="G13" s="64"/>
      <c r="H13" s="64"/>
      <c r="I13" s="64">
        <f t="shared" si="0"/>
        <v>116</v>
      </c>
      <c r="J13" s="64"/>
      <c r="K13" s="76">
        <v>116</v>
      </c>
      <c r="L13" s="12"/>
      <c r="M13" s="60">
        <v>6</v>
      </c>
      <c r="N13" s="65" t="s">
        <v>116</v>
      </c>
    </row>
    <row r="14" spans="1:14" ht="15.75" customHeight="1" thickBot="1">
      <c r="A14" s="11">
        <v>10</v>
      </c>
      <c r="B14" s="112" t="s">
        <v>74</v>
      </c>
      <c r="C14" s="64"/>
      <c r="D14" s="64"/>
      <c r="E14" s="64"/>
      <c r="F14" s="64"/>
      <c r="G14" s="64"/>
      <c r="H14" s="64"/>
      <c r="I14" s="64">
        <f t="shared" si="0"/>
        <v>0</v>
      </c>
      <c r="J14" s="64"/>
      <c r="K14" s="64"/>
      <c r="L14" s="12"/>
      <c r="M14" s="61">
        <v>4</v>
      </c>
      <c r="N14" t="s">
        <v>134</v>
      </c>
    </row>
    <row r="15" spans="1:12" ht="15.75" customHeight="1" thickBot="1">
      <c r="A15" s="11">
        <v>11</v>
      </c>
      <c r="B15" s="112" t="s">
        <v>75</v>
      </c>
      <c r="C15" s="64"/>
      <c r="D15" s="64"/>
      <c r="E15" s="64"/>
      <c r="F15" s="64"/>
      <c r="G15" s="64"/>
      <c r="H15" s="64"/>
      <c r="I15" s="64">
        <f t="shared" si="0"/>
        <v>0</v>
      </c>
      <c r="J15" s="64"/>
      <c r="K15" s="64"/>
      <c r="L15" s="12"/>
    </row>
    <row r="16" spans="1:12" ht="15.75" customHeight="1" thickBot="1">
      <c r="A16" s="11">
        <v>12</v>
      </c>
      <c r="B16" s="112" t="s">
        <v>76</v>
      </c>
      <c r="C16" s="64"/>
      <c r="D16" s="64"/>
      <c r="E16" s="64"/>
      <c r="F16" s="64"/>
      <c r="G16" s="64"/>
      <c r="H16" s="64"/>
      <c r="I16" s="64">
        <f t="shared" si="0"/>
        <v>16</v>
      </c>
      <c r="J16" s="64"/>
      <c r="K16" s="64">
        <v>16</v>
      </c>
      <c r="L16" s="12"/>
    </row>
    <row r="17" spans="1:12" ht="15.75" customHeight="1" thickBot="1">
      <c r="A17" s="11">
        <v>13</v>
      </c>
      <c r="B17" s="112" t="s">
        <v>77</v>
      </c>
      <c r="C17" s="64"/>
      <c r="D17" s="64"/>
      <c r="E17" s="64"/>
      <c r="F17" s="64"/>
      <c r="G17" s="64"/>
      <c r="H17" s="64"/>
      <c r="I17" s="64">
        <f t="shared" si="0"/>
        <v>44</v>
      </c>
      <c r="J17" s="64"/>
      <c r="K17" s="64">
        <v>44</v>
      </c>
      <c r="L17" s="12"/>
    </row>
    <row r="18" spans="1:12" ht="15.75" customHeight="1" thickBot="1">
      <c r="A18" s="11">
        <v>14</v>
      </c>
      <c r="B18" s="112" t="s">
        <v>78</v>
      </c>
      <c r="C18" s="64"/>
      <c r="D18" s="64"/>
      <c r="E18" s="64"/>
      <c r="F18" s="64"/>
      <c r="G18" s="64"/>
      <c r="H18" s="64"/>
      <c r="I18" s="64">
        <f t="shared" si="0"/>
        <v>2</v>
      </c>
      <c r="J18" s="67"/>
      <c r="K18" s="67">
        <v>2</v>
      </c>
      <c r="L18" s="12"/>
    </row>
    <row r="19" spans="1:12" ht="15.75" customHeight="1" thickBot="1">
      <c r="A19" s="11">
        <v>15</v>
      </c>
      <c r="B19" s="112" t="s">
        <v>79</v>
      </c>
      <c r="C19" s="64"/>
      <c r="D19" s="64"/>
      <c r="E19" s="64"/>
      <c r="F19" s="64"/>
      <c r="G19" s="64"/>
      <c r="H19" s="64"/>
      <c r="I19" s="68">
        <f aca="true" t="shared" si="1" ref="I19:I25">SUM(J20:K20)</f>
        <v>8</v>
      </c>
      <c r="J19" s="75"/>
      <c r="K19" s="75">
        <v>4</v>
      </c>
      <c r="L19" s="12"/>
    </row>
    <row r="20" spans="1:12" ht="15.75" customHeight="1" thickBot="1">
      <c r="A20" s="11">
        <v>16</v>
      </c>
      <c r="B20" s="112" t="s">
        <v>80</v>
      </c>
      <c r="C20" s="64"/>
      <c r="D20" s="64"/>
      <c r="E20" s="64"/>
      <c r="F20" s="64"/>
      <c r="G20" s="64"/>
      <c r="H20" s="64"/>
      <c r="I20" s="64">
        <f t="shared" si="1"/>
        <v>0</v>
      </c>
      <c r="J20" s="64"/>
      <c r="K20" s="64">
        <v>8</v>
      </c>
      <c r="L20" s="12"/>
    </row>
    <row r="21" spans="1:12" ht="15.75" customHeight="1" thickBot="1">
      <c r="A21" s="11">
        <v>17</v>
      </c>
      <c r="B21" s="112" t="s">
        <v>81</v>
      </c>
      <c r="C21" s="64"/>
      <c r="D21" s="64"/>
      <c r="E21" s="64"/>
      <c r="F21" s="64"/>
      <c r="G21" s="64"/>
      <c r="H21" s="64"/>
      <c r="I21" s="64">
        <f t="shared" si="1"/>
        <v>16</v>
      </c>
      <c r="J21" s="64"/>
      <c r="K21" s="64"/>
      <c r="L21" s="12"/>
    </row>
    <row r="22" spans="1:12" ht="15.75" customHeight="1" thickBot="1">
      <c r="A22" s="11">
        <v>18</v>
      </c>
      <c r="B22" s="112" t="s">
        <v>82</v>
      </c>
      <c r="C22" s="64"/>
      <c r="D22" s="64"/>
      <c r="E22" s="64"/>
      <c r="F22" s="64"/>
      <c r="G22" s="64"/>
      <c r="H22" s="64"/>
      <c r="I22" s="64">
        <f t="shared" si="1"/>
        <v>10</v>
      </c>
      <c r="J22" s="64"/>
      <c r="K22" s="76">
        <v>16</v>
      </c>
      <c r="L22" s="12"/>
    </row>
    <row r="23" spans="1:12" ht="15.75" customHeight="1" thickBot="1">
      <c r="A23" s="11">
        <v>19</v>
      </c>
      <c r="B23" s="112" t="s">
        <v>83</v>
      </c>
      <c r="C23" s="64"/>
      <c r="D23" s="64"/>
      <c r="E23" s="64"/>
      <c r="F23" s="64"/>
      <c r="G23" s="64"/>
      <c r="H23" s="64"/>
      <c r="I23" s="64">
        <f t="shared" si="1"/>
        <v>8</v>
      </c>
      <c r="J23" s="64"/>
      <c r="K23" s="64">
        <v>10</v>
      </c>
      <c r="L23" s="12"/>
    </row>
    <row r="24" spans="1:12" ht="15.75" customHeight="1" thickBot="1">
      <c r="A24" s="11">
        <v>20</v>
      </c>
      <c r="B24" s="112" t="s">
        <v>84</v>
      </c>
      <c r="C24" s="64"/>
      <c r="D24" s="64"/>
      <c r="E24" s="64"/>
      <c r="F24" s="64"/>
      <c r="G24" s="64"/>
      <c r="H24" s="64"/>
      <c r="I24" s="64">
        <f t="shared" si="1"/>
        <v>16</v>
      </c>
      <c r="J24" s="64"/>
      <c r="K24" s="64">
        <v>8</v>
      </c>
      <c r="L24" s="12"/>
    </row>
    <row r="25" spans="1:12" ht="15.75" customHeight="1" thickBot="1">
      <c r="A25" s="11">
        <v>21</v>
      </c>
      <c r="B25" s="112" t="s">
        <v>85</v>
      </c>
      <c r="C25" s="64"/>
      <c r="D25" s="64"/>
      <c r="E25" s="64"/>
      <c r="F25" s="64"/>
      <c r="G25" s="64"/>
      <c r="H25" s="64"/>
      <c r="I25" s="64">
        <f t="shared" si="1"/>
        <v>4</v>
      </c>
      <c r="J25" s="64"/>
      <c r="K25" s="64">
        <v>16</v>
      </c>
      <c r="L25" s="12"/>
    </row>
    <row r="26" spans="1:12" ht="15.75" customHeight="1" thickBot="1">
      <c r="A26" s="11">
        <v>22</v>
      </c>
      <c r="B26" s="80" t="s">
        <v>177</v>
      </c>
      <c r="C26" s="64"/>
      <c r="D26" s="64"/>
      <c r="E26" s="64"/>
      <c r="F26" s="64"/>
      <c r="G26" s="64"/>
      <c r="H26" s="64"/>
      <c r="I26" s="64">
        <f>SUM(J26:K26)</f>
        <v>4</v>
      </c>
      <c r="J26" s="64"/>
      <c r="K26" s="64">
        <v>4</v>
      </c>
      <c r="L26" s="19"/>
    </row>
    <row r="27" spans="1:12" ht="15.75" customHeight="1" thickBot="1">
      <c r="A27" s="11">
        <v>23</v>
      </c>
      <c r="B27" s="80" t="s">
        <v>178</v>
      </c>
      <c r="C27" s="64"/>
      <c r="D27" s="64"/>
      <c r="E27" s="64"/>
      <c r="F27" s="64"/>
      <c r="G27" s="64"/>
      <c r="H27" s="64"/>
      <c r="I27" s="64">
        <f>SUM(J27:K27)</f>
        <v>0</v>
      </c>
      <c r="J27" s="64"/>
      <c r="K27" s="68"/>
      <c r="L27" s="53"/>
    </row>
    <row r="28" spans="1:12" ht="15.75" customHeight="1" thickBot="1">
      <c r="A28" s="11">
        <v>24</v>
      </c>
      <c r="B28" s="80" t="s">
        <v>179</v>
      </c>
      <c r="C28" s="64"/>
      <c r="D28" s="64"/>
      <c r="E28" s="64"/>
      <c r="F28" s="64"/>
      <c r="G28" s="64"/>
      <c r="H28" s="64"/>
      <c r="I28" s="64">
        <f t="shared" si="0"/>
        <v>0</v>
      </c>
      <c r="J28" s="64"/>
      <c r="K28" s="68"/>
      <c r="L28" s="53"/>
    </row>
    <row r="29" spans="1:12" ht="15.75" customHeight="1" thickBot="1">
      <c r="A29" s="11">
        <v>25</v>
      </c>
      <c r="B29" s="113" t="s">
        <v>180</v>
      </c>
      <c r="C29" s="64"/>
      <c r="D29" s="64"/>
      <c r="E29" s="64"/>
      <c r="F29" s="64"/>
      <c r="G29" s="64"/>
      <c r="H29" s="64"/>
      <c r="I29" s="64">
        <f t="shared" si="0"/>
        <v>92</v>
      </c>
      <c r="J29" s="64"/>
      <c r="K29" s="68">
        <v>92</v>
      </c>
      <c r="L29" s="53"/>
    </row>
    <row r="30" spans="1:12" ht="15.75" customHeight="1" thickBot="1">
      <c r="A30" s="79">
        <v>26</v>
      </c>
      <c r="B30" s="84" t="s">
        <v>181</v>
      </c>
      <c r="C30" s="64"/>
      <c r="D30" s="64"/>
      <c r="E30" s="64"/>
      <c r="F30" s="64"/>
      <c r="G30" s="64"/>
      <c r="H30" s="64"/>
      <c r="I30" s="64">
        <f t="shared" si="0"/>
        <v>4</v>
      </c>
      <c r="J30" s="64"/>
      <c r="K30" s="68">
        <v>4</v>
      </c>
      <c r="L30" s="53"/>
    </row>
    <row r="31" spans="1:13" ht="25.5" customHeight="1" thickBot="1">
      <c r="A31" s="30" t="s">
        <v>128</v>
      </c>
      <c r="B31" s="43">
        <f>117/127</f>
        <v>0.9212598425196851</v>
      </c>
      <c r="C31" s="64"/>
      <c r="D31" s="64"/>
      <c r="E31" s="64"/>
      <c r="F31" s="64"/>
      <c r="G31" s="64"/>
      <c r="H31" s="64"/>
      <c r="I31" s="64"/>
      <c r="J31" s="64"/>
      <c r="K31" s="64"/>
      <c r="L31" s="31"/>
      <c r="M31" s="44">
        <f>(5*L34+4*L35+3*L36+L37*L38*2)-2*L5*C39</f>
        <v>-36</v>
      </c>
    </row>
    <row r="32" spans="1:13" ht="33.75" customHeight="1" thickBot="1">
      <c r="A32" s="23" t="s">
        <v>121</v>
      </c>
      <c r="B32" s="63">
        <f>M31/M32</f>
        <v>-0.6666666666666666</v>
      </c>
      <c r="C32" s="12"/>
      <c r="D32" s="12"/>
      <c r="E32" s="12"/>
      <c r="F32" s="12"/>
      <c r="G32" s="12"/>
      <c r="H32" s="12"/>
      <c r="I32" s="12"/>
      <c r="J32" s="12"/>
      <c r="K32" s="12"/>
      <c r="L32" s="31"/>
      <c r="M32" s="44">
        <f>3*L5*C39</f>
        <v>54</v>
      </c>
    </row>
    <row r="33" spans="1:12" ht="16.5" thickBot="1">
      <c r="A33" s="1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1:12" ht="16.5" thickBot="1">
      <c r="A34" s="11"/>
      <c r="B34" s="13" t="s">
        <v>40</v>
      </c>
      <c r="C34" s="12">
        <f aca="true" t="shared" si="2" ref="C34:H34">COUNTIF(C5:C30,5)</f>
        <v>0</v>
      </c>
      <c r="D34" s="12">
        <f t="shared" si="2"/>
        <v>0</v>
      </c>
      <c r="E34" s="12">
        <f t="shared" si="2"/>
        <v>0</v>
      </c>
      <c r="F34" s="12">
        <f t="shared" si="2"/>
        <v>0</v>
      </c>
      <c r="G34" s="12">
        <f t="shared" si="2"/>
        <v>0</v>
      </c>
      <c r="H34" s="12">
        <f t="shared" si="2"/>
        <v>0</v>
      </c>
      <c r="I34" s="12"/>
      <c r="J34" s="12"/>
      <c r="K34" s="12"/>
      <c r="L34" s="24">
        <f>SUM(C34:K34)</f>
        <v>0</v>
      </c>
    </row>
    <row r="35" spans="1:12" ht="16.5" thickBot="1">
      <c r="A35" s="11"/>
      <c r="B35" s="13" t="s">
        <v>41</v>
      </c>
      <c r="C35" s="12">
        <f aca="true" t="shared" si="3" ref="C35:H35">COUNTIF(C5:C30,4)</f>
        <v>0</v>
      </c>
      <c r="D35" s="12">
        <f t="shared" si="3"/>
        <v>0</v>
      </c>
      <c r="E35" s="12">
        <f t="shared" si="3"/>
        <v>0</v>
      </c>
      <c r="F35" s="12">
        <f t="shared" si="3"/>
        <v>0</v>
      </c>
      <c r="G35" s="12">
        <f t="shared" si="3"/>
        <v>0</v>
      </c>
      <c r="H35" s="12">
        <f t="shared" si="3"/>
        <v>0</v>
      </c>
      <c r="I35" s="12"/>
      <c r="J35" s="12"/>
      <c r="K35" s="12"/>
      <c r="L35" s="24">
        <f>SUM(C35:K35)</f>
        <v>0</v>
      </c>
    </row>
    <row r="36" spans="1:12" ht="16.5" thickBot="1">
      <c r="A36" s="11"/>
      <c r="B36" s="13" t="s">
        <v>42</v>
      </c>
      <c r="C36" s="12">
        <f aca="true" t="shared" si="4" ref="C36:H36">COUNTIF(C5:C30,3)</f>
        <v>0</v>
      </c>
      <c r="D36" s="12">
        <f t="shared" si="4"/>
        <v>0</v>
      </c>
      <c r="E36" s="12">
        <f t="shared" si="4"/>
        <v>0</v>
      </c>
      <c r="F36" s="12">
        <f t="shared" si="4"/>
        <v>0</v>
      </c>
      <c r="G36" s="12">
        <f t="shared" si="4"/>
        <v>0</v>
      </c>
      <c r="H36" s="12">
        <f t="shared" si="4"/>
        <v>0</v>
      </c>
      <c r="I36" s="12"/>
      <c r="J36" s="12"/>
      <c r="K36" s="12"/>
      <c r="L36" s="24">
        <f>SUM(C36:K36)</f>
        <v>0</v>
      </c>
    </row>
    <row r="37" spans="1:12" ht="16.5" thickBot="1">
      <c r="A37" s="18"/>
      <c r="B37" s="5" t="s">
        <v>43</v>
      </c>
      <c r="C37" s="19">
        <f aca="true" t="shared" si="5" ref="C37:H37">COUNTIF(C5:C26,2)</f>
        <v>0</v>
      </c>
      <c r="D37" s="19">
        <f t="shared" si="5"/>
        <v>0</v>
      </c>
      <c r="E37" s="19">
        <f t="shared" si="5"/>
        <v>0</v>
      </c>
      <c r="F37" s="19">
        <f t="shared" si="5"/>
        <v>0</v>
      </c>
      <c r="G37" s="19">
        <f t="shared" si="5"/>
        <v>0</v>
      </c>
      <c r="H37" s="19">
        <f t="shared" si="5"/>
        <v>0</v>
      </c>
      <c r="I37" s="19"/>
      <c r="J37" s="19"/>
      <c r="K37" s="19"/>
      <c r="L37" s="24">
        <f>SUM(C37:K37)</f>
        <v>0</v>
      </c>
    </row>
    <row r="38" spans="1:13" ht="16.5" thickBot="1">
      <c r="A38" s="17"/>
      <c r="B38" s="20" t="s">
        <v>116</v>
      </c>
      <c r="C38" s="21">
        <v>3</v>
      </c>
      <c r="D38" s="17">
        <v>1</v>
      </c>
      <c r="E38" s="17">
        <v>1</v>
      </c>
      <c r="F38" s="17"/>
      <c r="G38" s="17">
        <v>5</v>
      </c>
      <c r="H38" s="17"/>
      <c r="I38" s="17"/>
      <c r="J38" s="17"/>
      <c r="K38" s="17"/>
      <c r="L38" s="24">
        <f>SUM(C38:K38)</f>
        <v>10</v>
      </c>
      <c r="M38">
        <f>SUM(L34:L38)</f>
        <v>10</v>
      </c>
    </row>
    <row r="39" spans="1:12" ht="16.5" thickBot="1">
      <c r="A39" s="11"/>
      <c r="B39" s="13" t="s">
        <v>44</v>
      </c>
      <c r="C39" s="12">
        <f aca="true" t="shared" si="6" ref="C39:H39">SUM(C34:C38)</f>
        <v>3</v>
      </c>
      <c r="D39" s="12">
        <f t="shared" si="6"/>
        <v>1</v>
      </c>
      <c r="E39" s="12">
        <f t="shared" si="6"/>
        <v>1</v>
      </c>
      <c r="F39" s="12">
        <f t="shared" si="6"/>
        <v>0</v>
      </c>
      <c r="G39" s="12">
        <f t="shared" si="6"/>
        <v>5</v>
      </c>
      <c r="H39" s="12">
        <f t="shared" si="6"/>
        <v>0</v>
      </c>
      <c r="I39" s="22">
        <f>SUM(I5:I26)</f>
        <v>388</v>
      </c>
      <c r="J39" s="22">
        <f>SUM(J5:J29)</f>
        <v>0</v>
      </c>
      <c r="K39" s="45">
        <f>SUM(K5:K30)</f>
        <v>484</v>
      </c>
      <c r="L39" s="34"/>
    </row>
    <row r="40" ht="22.5" customHeight="1"/>
    <row r="41" spans="1:2" ht="22.5" customHeight="1">
      <c r="A41" s="49" t="s">
        <v>129</v>
      </c>
      <c r="B41" s="50">
        <f>(L6-I39)/L6</f>
        <v>0.8963675213675214</v>
      </c>
    </row>
    <row r="42" spans="1:9" ht="28.5">
      <c r="A42" s="49" t="s">
        <v>130</v>
      </c>
      <c r="B42" s="50">
        <f>K39/L6</f>
        <v>0.12927350427350429</v>
      </c>
      <c r="E42" s="159" t="s">
        <v>170</v>
      </c>
      <c r="F42" s="160"/>
      <c r="G42" s="160"/>
      <c r="H42" s="160"/>
      <c r="I42" s="161"/>
    </row>
  </sheetData>
  <sheetProtection/>
  <mergeCells count="16">
    <mergeCell ref="G2:G4"/>
    <mergeCell ref="H2:H4"/>
    <mergeCell ref="J2:K2"/>
    <mergeCell ref="I2:I4"/>
    <mergeCell ref="E2:E4"/>
    <mergeCell ref="F2:F4"/>
    <mergeCell ref="E42:I42"/>
    <mergeCell ref="L1:L4"/>
    <mergeCell ref="A1:A4"/>
    <mergeCell ref="B1:B4"/>
    <mergeCell ref="J3:J4"/>
    <mergeCell ref="K3:K4"/>
    <mergeCell ref="C1:H1"/>
    <mergeCell ref="I1:K1"/>
    <mergeCell ref="C2:C4"/>
    <mergeCell ref="D2:D4"/>
  </mergeCells>
  <printOptions/>
  <pageMargins left="0.7480314960629921" right="0.7480314960629921" top="0.984251968503937" bottom="0.984251968503937" header="0.5118110236220472" footer="0.5118110236220472"/>
  <pageSetup horizontalDpi="200" verticalDpi="200" orientation="portrait" paperSize="9" scale="77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43"/>
  <sheetViews>
    <sheetView view="pageBreakPreview" zoomScaleNormal="70" zoomScaleSheetLayoutView="100" zoomScalePageLayoutView="0" workbookViewId="0" topLeftCell="A25">
      <selection activeCell="J14" sqref="J14"/>
    </sheetView>
  </sheetViews>
  <sheetFormatPr defaultColWidth="9.140625" defaultRowHeight="12.75"/>
  <cols>
    <col min="1" max="1" width="6.00390625" style="0" customWidth="1"/>
    <col min="2" max="2" width="21.28125" style="0" customWidth="1"/>
    <col min="3" max="10" width="4.7109375" style="0" customWidth="1"/>
    <col min="11" max="11" width="7.140625" style="0" customWidth="1"/>
    <col min="12" max="13" width="6.8515625" style="0" customWidth="1"/>
    <col min="14" max="14" width="6.7109375" style="0" customWidth="1"/>
    <col min="15" max="15" width="7.57421875" style="0" customWidth="1"/>
    <col min="16" max="16" width="10.140625" style="0" customWidth="1"/>
  </cols>
  <sheetData>
    <row r="1" spans="1:16" ht="32.25" thickBot="1">
      <c r="A1" s="14" t="s">
        <v>0</v>
      </c>
      <c r="B1" s="81" t="s">
        <v>2</v>
      </c>
      <c r="C1" s="183" t="s">
        <v>4</v>
      </c>
      <c r="D1" s="190"/>
      <c r="E1" s="190"/>
      <c r="F1" s="190"/>
      <c r="G1" s="190"/>
      <c r="H1" s="190"/>
      <c r="I1" s="190"/>
      <c r="J1" s="190"/>
      <c r="K1" s="183" t="s">
        <v>5</v>
      </c>
      <c r="L1" s="190"/>
      <c r="M1" s="184"/>
      <c r="N1" s="8" t="s">
        <v>6</v>
      </c>
      <c r="O1" s="35"/>
      <c r="P1" s="35"/>
    </row>
    <row r="2" spans="1:16" ht="16.5" customHeight="1" thickBot="1">
      <c r="A2" s="15" t="s">
        <v>1</v>
      </c>
      <c r="B2" s="82" t="s">
        <v>3</v>
      </c>
      <c r="C2" s="180" t="s">
        <v>206</v>
      </c>
      <c r="D2" s="162" t="s">
        <v>182</v>
      </c>
      <c r="E2" s="162" t="s">
        <v>207</v>
      </c>
      <c r="F2" s="162" t="s">
        <v>208</v>
      </c>
      <c r="G2" s="162" t="s">
        <v>209</v>
      </c>
      <c r="H2" s="162" t="s">
        <v>210</v>
      </c>
      <c r="I2" s="180" t="s">
        <v>201</v>
      </c>
      <c r="J2" s="162"/>
      <c r="K2" s="169" t="s">
        <v>8</v>
      </c>
      <c r="L2" s="183" t="s">
        <v>9</v>
      </c>
      <c r="M2" s="184"/>
      <c r="N2" s="9" t="s">
        <v>7</v>
      </c>
      <c r="O2" s="35"/>
      <c r="P2" s="35"/>
    </row>
    <row r="3" spans="1:16" ht="31.5">
      <c r="A3" s="35"/>
      <c r="B3" s="35"/>
      <c r="C3" s="181"/>
      <c r="D3" s="163"/>
      <c r="E3" s="163"/>
      <c r="F3" s="163"/>
      <c r="G3" s="163"/>
      <c r="H3" s="163"/>
      <c r="I3" s="181"/>
      <c r="J3" s="163"/>
      <c r="K3" s="185"/>
      <c r="L3" s="9" t="s">
        <v>10</v>
      </c>
      <c r="M3" s="9" t="s">
        <v>12</v>
      </c>
      <c r="N3" s="36"/>
      <c r="O3" s="35"/>
      <c r="P3" s="35"/>
    </row>
    <row r="4" spans="1:16" ht="41.25" customHeight="1" thickBot="1">
      <c r="A4" s="37"/>
      <c r="B4" s="38"/>
      <c r="C4" s="181"/>
      <c r="D4" s="163"/>
      <c r="E4" s="163"/>
      <c r="F4" s="163"/>
      <c r="G4" s="163"/>
      <c r="H4" s="163"/>
      <c r="I4" s="181"/>
      <c r="J4" s="163"/>
      <c r="K4" s="170"/>
      <c r="L4" s="10" t="s">
        <v>11</v>
      </c>
      <c r="M4" s="10" t="s">
        <v>13</v>
      </c>
      <c r="N4" s="38"/>
      <c r="O4" s="35"/>
      <c r="P4" s="35"/>
    </row>
    <row r="5" spans="1:16" ht="16.5" thickBot="1">
      <c r="A5" s="120">
        <v>1</v>
      </c>
      <c r="B5" s="134" t="s">
        <v>46</v>
      </c>
      <c r="C5" s="117">
        <v>5</v>
      </c>
      <c r="D5" s="117">
        <v>4</v>
      </c>
      <c r="E5" s="117">
        <v>3</v>
      </c>
      <c r="F5" s="117">
        <v>4</v>
      </c>
      <c r="G5" s="117">
        <v>4</v>
      </c>
      <c r="H5" s="117">
        <v>4</v>
      </c>
      <c r="I5" s="117">
        <v>4</v>
      </c>
      <c r="J5" s="69"/>
      <c r="K5" s="64">
        <f>SUM(L5:M5)</f>
        <v>4</v>
      </c>
      <c r="L5" s="64">
        <v>4</v>
      </c>
      <c r="M5" s="64"/>
      <c r="N5" s="29">
        <v>7</v>
      </c>
      <c r="O5" s="39" t="s">
        <v>135</v>
      </c>
      <c r="P5" s="35"/>
    </row>
    <row r="6" spans="1:16" ht="16.5" thickBot="1">
      <c r="A6" s="101">
        <v>2</v>
      </c>
      <c r="B6" s="116" t="s">
        <v>47</v>
      </c>
      <c r="C6" s="133">
        <v>4</v>
      </c>
      <c r="D6" s="133" t="s">
        <v>116</v>
      </c>
      <c r="E6" s="133" t="s">
        <v>116</v>
      </c>
      <c r="F6" s="133" t="s">
        <v>116</v>
      </c>
      <c r="G6" s="133">
        <v>4</v>
      </c>
      <c r="H6" s="133" t="s">
        <v>116</v>
      </c>
      <c r="I6" s="133" t="s">
        <v>116</v>
      </c>
      <c r="J6" s="69"/>
      <c r="K6" s="85">
        <f aca="true" t="shared" si="0" ref="K6:K30">SUM(L6:M6)</f>
        <v>48</v>
      </c>
      <c r="L6" s="85">
        <v>2</v>
      </c>
      <c r="M6" s="85">
        <v>46</v>
      </c>
      <c r="N6" s="56">
        <v>3744</v>
      </c>
      <c r="O6" s="57" t="s">
        <v>136</v>
      </c>
      <c r="P6" s="35"/>
    </row>
    <row r="7" spans="1:16" ht="16.5" thickBot="1">
      <c r="A7" s="124">
        <v>3</v>
      </c>
      <c r="B7" s="135" t="s">
        <v>48</v>
      </c>
      <c r="C7" s="140">
        <v>5</v>
      </c>
      <c r="D7" s="140">
        <v>5</v>
      </c>
      <c r="E7" s="140">
        <v>5</v>
      </c>
      <c r="F7" s="140">
        <v>5</v>
      </c>
      <c r="G7" s="140">
        <v>5</v>
      </c>
      <c r="H7" s="140">
        <v>5</v>
      </c>
      <c r="I7" s="140">
        <v>5</v>
      </c>
      <c r="J7" s="69"/>
      <c r="K7" s="64">
        <f t="shared" si="0"/>
        <v>4</v>
      </c>
      <c r="L7" s="64">
        <v>4</v>
      </c>
      <c r="M7" s="64"/>
      <c r="N7" s="12"/>
      <c r="O7" s="35"/>
      <c r="P7" s="35"/>
    </row>
    <row r="8" spans="1:16" ht="16.5" thickBot="1">
      <c r="A8" s="101">
        <v>4</v>
      </c>
      <c r="B8" s="116" t="s">
        <v>49</v>
      </c>
      <c r="C8" s="133">
        <v>3</v>
      </c>
      <c r="D8" s="133" t="s">
        <v>183</v>
      </c>
      <c r="E8" s="133" t="s">
        <v>116</v>
      </c>
      <c r="F8" s="133" t="s">
        <v>116</v>
      </c>
      <c r="G8" s="133">
        <v>3</v>
      </c>
      <c r="H8" s="133">
        <v>3</v>
      </c>
      <c r="I8" s="133">
        <v>3</v>
      </c>
      <c r="J8" s="69"/>
      <c r="K8" s="85">
        <f t="shared" si="0"/>
        <v>38</v>
      </c>
      <c r="L8" s="85">
        <v>24</v>
      </c>
      <c r="M8" s="85">
        <v>14</v>
      </c>
      <c r="N8" s="12"/>
      <c r="O8" s="35"/>
      <c r="P8" s="35"/>
    </row>
    <row r="9" spans="1:16" ht="16.5" thickBot="1">
      <c r="A9" s="11">
        <v>5</v>
      </c>
      <c r="B9" s="68" t="s">
        <v>50</v>
      </c>
      <c r="C9" s="69">
        <v>3</v>
      </c>
      <c r="D9" s="69">
        <v>5</v>
      </c>
      <c r="E9" s="69">
        <v>3</v>
      </c>
      <c r="F9" s="69">
        <v>3</v>
      </c>
      <c r="G9" s="69">
        <v>3</v>
      </c>
      <c r="H9" s="69">
        <v>4</v>
      </c>
      <c r="I9" s="69">
        <v>4</v>
      </c>
      <c r="J9" s="69"/>
      <c r="K9" s="64">
        <f t="shared" si="0"/>
        <v>10</v>
      </c>
      <c r="L9" s="64"/>
      <c r="M9" s="64">
        <v>10</v>
      </c>
      <c r="N9" s="12"/>
      <c r="O9" s="35"/>
      <c r="P9" s="35"/>
    </row>
    <row r="10" spans="1:16" ht="16.5" thickBot="1">
      <c r="A10" s="99">
        <v>6</v>
      </c>
      <c r="B10" s="136" t="s">
        <v>51</v>
      </c>
      <c r="C10" s="141">
        <v>4</v>
      </c>
      <c r="D10" s="141">
        <v>5</v>
      </c>
      <c r="E10" s="141">
        <v>4</v>
      </c>
      <c r="F10" s="141">
        <v>4</v>
      </c>
      <c r="G10" s="141">
        <v>4</v>
      </c>
      <c r="H10" s="141">
        <v>4</v>
      </c>
      <c r="I10" s="141">
        <v>4</v>
      </c>
      <c r="J10" s="69"/>
      <c r="K10" s="64">
        <f t="shared" si="0"/>
        <v>24</v>
      </c>
      <c r="L10" s="64"/>
      <c r="M10" s="64">
        <v>24</v>
      </c>
      <c r="N10" s="12"/>
      <c r="O10" s="35"/>
      <c r="P10" s="35"/>
    </row>
    <row r="11" spans="1:16" ht="16.5" thickBot="1">
      <c r="A11" s="11">
        <v>7</v>
      </c>
      <c r="B11" s="68" t="s">
        <v>52</v>
      </c>
      <c r="C11" s="69">
        <v>4</v>
      </c>
      <c r="D11" s="69">
        <v>5</v>
      </c>
      <c r="E11" s="69">
        <v>3</v>
      </c>
      <c r="F11" s="69" t="s">
        <v>116</v>
      </c>
      <c r="G11" s="69">
        <v>4</v>
      </c>
      <c r="H11" s="69">
        <v>4</v>
      </c>
      <c r="I11" s="69">
        <v>4</v>
      </c>
      <c r="J11" s="69"/>
      <c r="K11" s="64">
        <f t="shared" si="0"/>
        <v>12</v>
      </c>
      <c r="L11" s="64"/>
      <c r="M11" s="64">
        <v>12</v>
      </c>
      <c r="N11" s="12"/>
      <c r="O11" s="35"/>
      <c r="P11" s="35"/>
    </row>
    <row r="12" spans="1:16" ht="16.5" thickBot="1">
      <c r="A12" s="120">
        <v>8</v>
      </c>
      <c r="B12" s="134" t="s">
        <v>53</v>
      </c>
      <c r="C12" s="117">
        <v>4</v>
      </c>
      <c r="D12" s="117">
        <v>4</v>
      </c>
      <c r="E12" s="117">
        <v>4</v>
      </c>
      <c r="F12" s="117" t="s">
        <v>116</v>
      </c>
      <c r="G12" s="117">
        <v>4</v>
      </c>
      <c r="H12" s="117">
        <v>4</v>
      </c>
      <c r="I12" s="117">
        <v>4</v>
      </c>
      <c r="J12" s="69"/>
      <c r="K12" s="64">
        <f t="shared" si="0"/>
        <v>30</v>
      </c>
      <c r="L12" s="64">
        <v>4</v>
      </c>
      <c r="M12" s="64">
        <v>26</v>
      </c>
      <c r="N12" s="12"/>
      <c r="O12" s="57">
        <v>9</v>
      </c>
      <c r="P12" s="35" t="s">
        <v>116</v>
      </c>
    </row>
    <row r="13" spans="1:16" ht="16.5" thickBot="1">
      <c r="A13" s="120">
        <v>9</v>
      </c>
      <c r="B13" s="134" t="s">
        <v>54</v>
      </c>
      <c r="C13" s="117">
        <v>4</v>
      </c>
      <c r="D13" s="117">
        <v>4</v>
      </c>
      <c r="E13" s="117">
        <v>4</v>
      </c>
      <c r="F13" s="117" t="s">
        <v>116</v>
      </c>
      <c r="G13" s="117">
        <v>4</v>
      </c>
      <c r="H13" s="117">
        <v>4</v>
      </c>
      <c r="I13" s="117">
        <v>4</v>
      </c>
      <c r="J13" s="69"/>
      <c r="K13" s="64">
        <f t="shared" si="0"/>
        <v>12</v>
      </c>
      <c r="L13" s="64"/>
      <c r="M13" s="64">
        <v>12</v>
      </c>
      <c r="N13" s="19"/>
      <c r="O13" s="58">
        <v>2</v>
      </c>
      <c r="P13" s="35" t="s">
        <v>133</v>
      </c>
    </row>
    <row r="14" spans="1:16" ht="16.5" thickBot="1">
      <c r="A14" s="11">
        <v>10</v>
      </c>
      <c r="B14" s="68" t="s">
        <v>55</v>
      </c>
      <c r="C14" s="69">
        <v>4</v>
      </c>
      <c r="D14" s="69" t="s">
        <v>183</v>
      </c>
      <c r="E14" s="69" t="s">
        <v>116</v>
      </c>
      <c r="F14" s="69">
        <v>3</v>
      </c>
      <c r="G14" s="69"/>
      <c r="H14" s="69">
        <v>4</v>
      </c>
      <c r="I14" s="69">
        <v>4</v>
      </c>
      <c r="J14" s="69"/>
      <c r="K14" s="64">
        <f t="shared" si="0"/>
        <v>2</v>
      </c>
      <c r="L14" s="64"/>
      <c r="M14" s="68">
        <v>2</v>
      </c>
      <c r="N14" s="59"/>
      <c r="O14" s="87">
        <v>4</v>
      </c>
      <c r="P14" s="90" t="s">
        <v>134</v>
      </c>
    </row>
    <row r="15" spans="1:16" ht="16.5" thickBot="1">
      <c r="A15" s="11">
        <v>11</v>
      </c>
      <c r="B15" s="68" t="s">
        <v>56</v>
      </c>
      <c r="C15" s="69">
        <v>3</v>
      </c>
      <c r="D15" s="69" t="s">
        <v>183</v>
      </c>
      <c r="E15" s="69" t="s">
        <v>116</v>
      </c>
      <c r="F15" s="69">
        <v>4</v>
      </c>
      <c r="G15" s="69">
        <v>3</v>
      </c>
      <c r="H15" s="69">
        <v>4</v>
      </c>
      <c r="I15" s="69">
        <v>4</v>
      </c>
      <c r="J15" s="69"/>
      <c r="K15" s="64">
        <f t="shared" si="0"/>
        <v>26</v>
      </c>
      <c r="L15" s="64">
        <v>12</v>
      </c>
      <c r="M15" s="68">
        <v>14</v>
      </c>
      <c r="N15" s="53"/>
      <c r="O15" s="89">
        <v>1</v>
      </c>
      <c r="P15" s="91" t="s">
        <v>185</v>
      </c>
    </row>
    <row r="16" spans="1:16" ht="16.5" thickBot="1">
      <c r="A16" s="101">
        <v>12</v>
      </c>
      <c r="B16" s="116" t="s">
        <v>57</v>
      </c>
      <c r="C16" s="133">
        <v>4</v>
      </c>
      <c r="D16" s="133">
        <v>4</v>
      </c>
      <c r="E16" s="133" t="s">
        <v>116</v>
      </c>
      <c r="F16" s="133" t="s">
        <v>116</v>
      </c>
      <c r="G16" s="133">
        <v>4</v>
      </c>
      <c r="H16" s="133">
        <v>4</v>
      </c>
      <c r="I16" s="133">
        <v>3</v>
      </c>
      <c r="J16" s="69"/>
      <c r="K16" s="64">
        <f>SUM(L16:M16)</f>
        <v>10</v>
      </c>
      <c r="L16" s="64"/>
      <c r="M16" s="64">
        <v>10</v>
      </c>
      <c r="N16" s="12"/>
      <c r="O16" s="35"/>
      <c r="P16" s="35"/>
    </row>
    <row r="17" spans="1:16" ht="16.5" thickBot="1">
      <c r="A17" s="11">
        <v>13</v>
      </c>
      <c r="B17" s="68" t="s">
        <v>58</v>
      </c>
      <c r="C17" s="69">
        <v>4</v>
      </c>
      <c r="D17" s="69">
        <v>5</v>
      </c>
      <c r="E17" s="69">
        <v>3</v>
      </c>
      <c r="F17" s="69">
        <v>3</v>
      </c>
      <c r="G17" s="69">
        <v>4</v>
      </c>
      <c r="H17" s="69">
        <v>4</v>
      </c>
      <c r="I17" s="69">
        <v>4</v>
      </c>
      <c r="J17" s="69"/>
      <c r="K17" s="64">
        <f t="shared" si="0"/>
        <v>18</v>
      </c>
      <c r="L17" s="64">
        <v>2</v>
      </c>
      <c r="M17" s="64">
        <v>16</v>
      </c>
      <c r="N17" s="12"/>
      <c r="O17" s="35"/>
      <c r="P17" s="35"/>
    </row>
    <row r="18" spans="1:16" ht="16.5" thickBot="1">
      <c r="A18" s="101">
        <v>14</v>
      </c>
      <c r="B18" s="116" t="s">
        <v>59</v>
      </c>
      <c r="C18" s="133" t="s">
        <v>116</v>
      </c>
      <c r="D18" s="133">
        <v>5</v>
      </c>
      <c r="E18" s="133" t="s">
        <v>116</v>
      </c>
      <c r="F18" s="133" t="s">
        <v>116</v>
      </c>
      <c r="G18" s="133">
        <v>4</v>
      </c>
      <c r="H18" s="133"/>
      <c r="I18" s="133">
        <v>3</v>
      </c>
      <c r="J18" s="69"/>
      <c r="K18" s="85">
        <f t="shared" si="0"/>
        <v>42</v>
      </c>
      <c r="L18" s="85">
        <v>18</v>
      </c>
      <c r="M18" s="85">
        <v>24</v>
      </c>
      <c r="N18" s="12"/>
      <c r="O18" s="35"/>
      <c r="P18" s="35"/>
    </row>
    <row r="19" spans="1:16" ht="16.5" thickBot="1">
      <c r="A19" s="120">
        <v>15</v>
      </c>
      <c r="B19" s="134" t="s">
        <v>60</v>
      </c>
      <c r="C19" s="117">
        <v>4</v>
      </c>
      <c r="D19" s="117">
        <v>4</v>
      </c>
      <c r="E19" s="117">
        <v>3</v>
      </c>
      <c r="F19" s="117">
        <v>4</v>
      </c>
      <c r="G19" s="117">
        <v>4</v>
      </c>
      <c r="H19" s="117">
        <v>4</v>
      </c>
      <c r="I19" s="117">
        <v>4</v>
      </c>
      <c r="J19" s="69"/>
      <c r="K19" s="64">
        <f t="shared" si="0"/>
        <v>10</v>
      </c>
      <c r="L19" s="64">
        <v>2</v>
      </c>
      <c r="M19" s="64">
        <v>8</v>
      </c>
      <c r="N19" s="12"/>
      <c r="O19" s="35"/>
      <c r="P19" s="35"/>
    </row>
    <row r="20" spans="1:16" ht="16.5" thickBot="1">
      <c r="A20" s="11">
        <v>16</v>
      </c>
      <c r="B20" s="68" t="s">
        <v>61</v>
      </c>
      <c r="C20" s="69">
        <v>3</v>
      </c>
      <c r="D20" s="69" t="s">
        <v>116</v>
      </c>
      <c r="E20" s="69"/>
      <c r="F20" s="69">
        <v>4</v>
      </c>
      <c r="G20" s="69">
        <v>5</v>
      </c>
      <c r="H20" s="69">
        <v>5</v>
      </c>
      <c r="I20" s="69">
        <v>4</v>
      </c>
      <c r="J20" s="69"/>
      <c r="K20" s="64">
        <f t="shared" si="0"/>
        <v>12</v>
      </c>
      <c r="L20" s="64">
        <v>4</v>
      </c>
      <c r="M20" s="64">
        <v>8</v>
      </c>
      <c r="N20" s="12"/>
      <c r="O20" s="35"/>
      <c r="P20" s="35"/>
    </row>
    <row r="21" spans="1:16" ht="16.5" thickBot="1">
      <c r="A21" s="11">
        <v>17</v>
      </c>
      <c r="B21" s="68" t="s">
        <v>62</v>
      </c>
      <c r="C21" s="69">
        <v>3</v>
      </c>
      <c r="D21" s="69">
        <v>4</v>
      </c>
      <c r="E21" s="69" t="s">
        <v>116</v>
      </c>
      <c r="F21" s="69">
        <v>4</v>
      </c>
      <c r="G21" s="69">
        <v>4</v>
      </c>
      <c r="H21" s="69">
        <v>4</v>
      </c>
      <c r="I21" s="69">
        <v>4</v>
      </c>
      <c r="J21" s="69"/>
      <c r="K21" s="64">
        <f t="shared" si="0"/>
        <v>22</v>
      </c>
      <c r="L21" s="64">
        <v>2</v>
      </c>
      <c r="M21" s="64">
        <v>20</v>
      </c>
      <c r="N21" s="12"/>
      <c r="O21" s="35"/>
      <c r="P21" s="35"/>
    </row>
    <row r="22" spans="1:16" ht="16.5" thickBot="1">
      <c r="A22" s="11">
        <v>18</v>
      </c>
      <c r="B22" s="68" t="s">
        <v>63</v>
      </c>
      <c r="C22" s="69">
        <v>3</v>
      </c>
      <c r="D22" s="69">
        <v>4</v>
      </c>
      <c r="E22" s="69">
        <v>3</v>
      </c>
      <c r="F22" s="69">
        <v>4</v>
      </c>
      <c r="G22" s="69">
        <v>4</v>
      </c>
      <c r="H22" s="69">
        <v>4</v>
      </c>
      <c r="I22" s="69">
        <v>4</v>
      </c>
      <c r="J22" s="69"/>
      <c r="K22" s="64">
        <f t="shared" si="0"/>
        <v>28</v>
      </c>
      <c r="L22" s="64"/>
      <c r="M22" s="64">
        <v>28</v>
      </c>
      <c r="N22" s="12"/>
      <c r="O22" s="35"/>
      <c r="P22" s="35"/>
    </row>
    <row r="23" spans="1:16" ht="16.5" thickBot="1">
      <c r="A23" s="11">
        <v>19</v>
      </c>
      <c r="B23" s="68" t="s">
        <v>64</v>
      </c>
      <c r="C23" s="69">
        <v>3</v>
      </c>
      <c r="D23" s="69">
        <v>5</v>
      </c>
      <c r="E23" s="69" t="s">
        <v>116</v>
      </c>
      <c r="F23" s="69">
        <v>3</v>
      </c>
      <c r="G23" s="69">
        <v>5</v>
      </c>
      <c r="H23" s="69">
        <v>4</v>
      </c>
      <c r="I23" s="69">
        <v>4</v>
      </c>
      <c r="J23" s="69"/>
      <c r="K23" s="64">
        <f t="shared" si="0"/>
        <v>18</v>
      </c>
      <c r="L23" s="64"/>
      <c r="M23" s="64">
        <v>18</v>
      </c>
      <c r="N23" s="12"/>
      <c r="O23" s="35"/>
      <c r="P23" s="35"/>
    </row>
    <row r="24" spans="1:16" ht="16.5" thickBot="1">
      <c r="A24" s="101">
        <v>20</v>
      </c>
      <c r="B24" s="116" t="s">
        <v>148</v>
      </c>
      <c r="C24" s="133" t="s">
        <v>116</v>
      </c>
      <c r="D24" s="133" t="s">
        <v>116</v>
      </c>
      <c r="E24" s="133" t="s">
        <v>116</v>
      </c>
      <c r="F24" s="133" t="s">
        <v>116</v>
      </c>
      <c r="G24" s="133">
        <v>4</v>
      </c>
      <c r="H24" s="133">
        <v>4</v>
      </c>
      <c r="I24" s="133">
        <v>3</v>
      </c>
      <c r="J24" s="69"/>
      <c r="K24" s="85">
        <f t="shared" si="0"/>
        <v>44</v>
      </c>
      <c r="L24" s="85"/>
      <c r="M24" s="85">
        <v>44</v>
      </c>
      <c r="N24" s="12"/>
      <c r="O24" s="35"/>
      <c r="P24" s="35"/>
    </row>
    <row r="25" spans="1:16" ht="16.5" thickBot="1">
      <c r="A25" s="101">
        <v>21</v>
      </c>
      <c r="B25" s="116" t="s">
        <v>149</v>
      </c>
      <c r="C25" s="133">
        <v>3</v>
      </c>
      <c r="D25" s="133" t="s">
        <v>116</v>
      </c>
      <c r="E25" s="133" t="s">
        <v>116</v>
      </c>
      <c r="F25" s="133" t="s">
        <v>116</v>
      </c>
      <c r="G25" s="133">
        <v>4</v>
      </c>
      <c r="H25" s="133">
        <v>4</v>
      </c>
      <c r="I25" s="133">
        <v>3</v>
      </c>
      <c r="J25" s="69"/>
      <c r="K25" s="64">
        <f>SUM(L25:M25)</f>
        <v>14</v>
      </c>
      <c r="L25" s="64">
        <v>2</v>
      </c>
      <c r="M25" s="64">
        <v>12</v>
      </c>
      <c r="N25" s="12"/>
      <c r="O25" s="35"/>
      <c r="P25" s="35"/>
    </row>
    <row r="26" spans="1:16" ht="17.25" customHeight="1" thickBot="1">
      <c r="A26" s="101">
        <v>22</v>
      </c>
      <c r="B26" s="116" t="s">
        <v>150</v>
      </c>
      <c r="C26" s="133" t="s">
        <v>116</v>
      </c>
      <c r="D26" s="133" t="s">
        <v>116</v>
      </c>
      <c r="E26" s="133" t="s">
        <v>116</v>
      </c>
      <c r="F26" s="133">
        <v>3</v>
      </c>
      <c r="G26" s="133">
        <v>4</v>
      </c>
      <c r="H26" s="133">
        <v>4</v>
      </c>
      <c r="I26" s="133">
        <v>3</v>
      </c>
      <c r="J26" s="69"/>
      <c r="K26" s="64">
        <f t="shared" si="0"/>
        <v>34</v>
      </c>
      <c r="L26" s="64">
        <v>12</v>
      </c>
      <c r="M26" s="64">
        <v>22</v>
      </c>
      <c r="N26" s="12"/>
      <c r="O26" s="35"/>
      <c r="P26" s="35"/>
    </row>
    <row r="27" spans="1:16" ht="16.5" thickBot="1">
      <c r="A27" s="99">
        <v>23</v>
      </c>
      <c r="B27" s="136" t="s">
        <v>151</v>
      </c>
      <c r="C27" s="141">
        <v>4</v>
      </c>
      <c r="D27" s="141">
        <v>4</v>
      </c>
      <c r="E27" s="141"/>
      <c r="F27" s="141">
        <v>5</v>
      </c>
      <c r="G27" s="141">
        <v>5</v>
      </c>
      <c r="H27" s="141">
        <v>4</v>
      </c>
      <c r="I27" s="141">
        <v>4</v>
      </c>
      <c r="J27" s="69"/>
      <c r="K27" s="64">
        <f t="shared" si="0"/>
        <v>8</v>
      </c>
      <c r="L27" s="64"/>
      <c r="M27" s="64">
        <v>8</v>
      </c>
      <c r="N27" s="12"/>
      <c r="O27" s="35"/>
      <c r="P27" s="35"/>
    </row>
    <row r="28" spans="1:16" ht="16.5" thickBot="1">
      <c r="A28" s="101">
        <v>24</v>
      </c>
      <c r="B28" s="116" t="s">
        <v>152</v>
      </c>
      <c r="C28" s="133">
        <v>3</v>
      </c>
      <c r="D28" s="133" t="s">
        <v>184</v>
      </c>
      <c r="E28" s="133" t="s">
        <v>116</v>
      </c>
      <c r="F28" s="133" t="s">
        <v>116</v>
      </c>
      <c r="G28" s="133">
        <v>4</v>
      </c>
      <c r="H28" s="133">
        <v>4</v>
      </c>
      <c r="I28" s="133">
        <v>3</v>
      </c>
      <c r="J28" s="69"/>
      <c r="K28" s="64">
        <f t="shared" si="0"/>
        <v>12</v>
      </c>
      <c r="L28" s="64">
        <v>2</v>
      </c>
      <c r="M28" s="64">
        <v>10</v>
      </c>
      <c r="N28" s="12"/>
      <c r="O28" s="35"/>
      <c r="P28" s="35"/>
    </row>
    <row r="29" spans="1:16" ht="16.5" thickBot="1">
      <c r="A29" s="11">
        <v>25</v>
      </c>
      <c r="B29" s="137" t="s">
        <v>124</v>
      </c>
      <c r="C29" s="69">
        <v>3</v>
      </c>
      <c r="D29" s="69">
        <v>4</v>
      </c>
      <c r="E29" s="69">
        <v>3</v>
      </c>
      <c r="F29" s="69">
        <v>3</v>
      </c>
      <c r="G29" s="69">
        <v>3</v>
      </c>
      <c r="H29" s="69">
        <v>4</v>
      </c>
      <c r="I29" s="69">
        <v>4</v>
      </c>
      <c r="J29" s="69"/>
      <c r="K29" s="64">
        <f t="shared" si="0"/>
        <v>24</v>
      </c>
      <c r="L29" s="64">
        <v>2</v>
      </c>
      <c r="M29" s="64">
        <v>22</v>
      </c>
      <c r="N29" s="12"/>
      <c r="O29" s="35"/>
      <c r="P29" s="35"/>
    </row>
    <row r="30" spans="1:16" ht="16.5" thickBot="1">
      <c r="A30" s="108">
        <v>26</v>
      </c>
      <c r="B30" s="138" t="s">
        <v>125</v>
      </c>
      <c r="C30" s="133" t="s">
        <v>116</v>
      </c>
      <c r="D30" s="133">
        <v>4</v>
      </c>
      <c r="E30" s="133" t="s">
        <v>116</v>
      </c>
      <c r="F30" s="133" t="s">
        <v>116</v>
      </c>
      <c r="G30" s="133">
        <v>4</v>
      </c>
      <c r="H30" s="133">
        <v>3</v>
      </c>
      <c r="I30" s="133">
        <v>4</v>
      </c>
      <c r="J30" s="69"/>
      <c r="K30" s="85">
        <f t="shared" si="0"/>
        <v>34</v>
      </c>
      <c r="L30" s="85"/>
      <c r="M30" s="85">
        <v>34</v>
      </c>
      <c r="N30" s="12"/>
      <c r="O30" s="35"/>
      <c r="P30" s="35"/>
    </row>
    <row r="31" spans="1:16" ht="16.5" thickBot="1">
      <c r="A31" s="83"/>
      <c r="B31" s="17"/>
      <c r="C31" s="139"/>
      <c r="D31" s="139"/>
      <c r="E31" s="64"/>
      <c r="F31" s="64"/>
      <c r="G31" s="64"/>
      <c r="H31" s="64"/>
      <c r="I31" s="64"/>
      <c r="J31" s="64"/>
      <c r="K31" s="64"/>
      <c r="L31" s="64"/>
      <c r="M31" s="64"/>
      <c r="N31" s="12"/>
      <c r="O31" s="35"/>
      <c r="P31" s="35"/>
    </row>
    <row r="32" spans="1:16" ht="16.5" thickBot="1">
      <c r="A32" s="32" t="s">
        <v>127</v>
      </c>
      <c r="B32" s="33">
        <f>(N39-N38+N37)/N39</f>
        <v>0.8033707865168539</v>
      </c>
      <c r="C32" s="31"/>
      <c r="D32" s="53"/>
      <c r="E32" s="12"/>
      <c r="F32" s="12"/>
      <c r="G32" s="12"/>
      <c r="H32" s="12"/>
      <c r="I32" s="12"/>
      <c r="J32" s="12"/>
      <c r="K32" s="12"/>
      <c r="L32" s="12"/>
      <c r="M32" s="12"/>
      <c r="N32" s="31"/>
      <c r="O32" s="189">
        <f>(N34*5+N35*4+N36*3+N37*N38*2)-2*N5*E39</f>
        <v>219</v>
      </c>
      <c r="P32" s="189"/>
    </row>
    <row r="33" spans="1:16" ht="16.5" thickBot="1">
      <c r="A33" s="30" t="s">
        <v>126</v>
      </c>
      <c r="B33" s="40">
        <f>O32/O33</f>
        <v>0.43452380952380953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31"/>
      <c r="O33" s="189">
        <f>3*N5*E39</f>
        <v>504</v>
      </c>
      <c r="P33" s="189"/>
    </row>
    <row r="34" spans="1:16" ht="16.5" thickBot="1">
      <c r="A34" s="11"/>
      <c r="B34" s="10" t="s">
        <v>40</v>
      </c>
      <c r="C34" s="12">
        <f aca="true" t="shared" si="1" ref="C34:J34">COUNTIF(C5:C31,5)</f>
        <v>2</v>
      </c>
      <c r="D34" s="12">
        <f t="shared" si="1"/>
        <v>7</v>
      </c>
      <c r="E34" s="12">
        <f t="shared" si="1"/>
        <v>1</v>
      </c>
      <c r="F34" s="12">
        <f t="shared" si="1"/>
        <v>2</v>
      </c>
      <c r="G34" s="12">
        <f t="shared" si="1"/>
        <v>4</v>
      </c>
      <c r="H34" s="12">
        <f t="shared" si="1"/>
        <v>2</v>
      </c>
      <c r="I34" s="12">
        <f t="shared" si="1"/>
        <v>1</v>
      </c>
      <c r="J34" s="12">
        <f t="shared" si="1"/>
        <v>0</v>
      </c>
      <c r="K34" s="12"/>
      <c r="L34" s="12"/>
      <c r="M34" s="12"/>
      <c r="N34" s="22">
        <f>SUM(C34:J34)</f>
        <v>19</v>
      </c>
      <c r="O34" s="35"/>
      <c r="P34" s="35"/>
    </row>
    <row r="35" spans="1:16" ht="16.5" thickBot="1">
      <c r="A35" s="11"/>
      <c r="B35" s="10" t="s">
        <v>41</v>
      </c>
      <c r="C35" s="12">
        <f>COUNTIF(C5:C31,4)</f>
        <v>10</v>
      </c>
      <c r="D35" s="12">
        <f>COUNTIF(D5:D31,4)+4</f>
        <v>14</v>
      </c>
      <c r="E35" s="12">
        <f aca="true" t="shared" si="2" ref="E35:J35">COUNTIF(E5:E31,4)</f>
        <v>3</v>
      </c>
      <c r="F35" s="12">
        <f t="shared" si="2"/>
        <v>7</v>
      </c>
      <c r="G35" s="12">
        <f t="shared" si="2"/>
        <v>17</v>
      </c>
      <c r="H35" s="12">
        <f t="shared" si="2"/>
        <v>20</v>
      </c>
      <c r="I35" s="12">
        <f t="shared" si="2"/>
        <v>17</v>
      </c>
      <c r="J35" s="12">
        <f t="shared" si="2"/>
        <v>0</v>
      </c>
      <c r="K35" s="12"/>
      <c r="L35" s="12"/>
      <c r="M35" s="12"/>
      <c r="N35" s="22">
        <f>SUM(C35:J35)</f>
        <v>88</v>
      </c>
      <c r="O35" s="35"/>
      <c r="P35" s="35"/>
    </row>
    <row r="36" spans="1:16" ht="16.5" thickBot="1">
      <c r="A36" s="11"/>
      <c r="B36" s="10" t="s">
        <v>42</v>
      </c>
      <c r="C36" s="12">
        <f aca="true" t="shared" si="3" ref="C36:J36">COUNTIF(C5:C31,3)</f>
        <v>10</v>
      </c>
      <c r="D36" s="12">
        <f t="shared" si="3"/>
        <v>0</v>
      </c>
      <c r="E36" s="12">
        <f t="shared" si="3"/>
        <v>7</v>
      </c>
      <c r="F36" s="12">
        <f t="shared" si="3"/>
        <v>6</v>
      </c>
      <c r="G36" s="12">
        <f t="shared" si="3"/>
        <v>4</v>
      </c>
      <c r="H36" s="12">
        <f t="shared" si="3"/>
        <v>2</v>
      </c>
      <c r="I36" s="12">
        <f t="shared" si="3"/>
        <v>7</v>
      </c>
      <c r="J36" s="12">
        <f t="shared" si="3"/>
        <v>0</v>
      </c>
      <c r="K36" s="12"/>
      <c r="L36" s="12"/>
      <c r="M36" s="12"/>
      <c r="N36" s="22">
        <f>SUM(C36:J36)</f>
        <v>36</v>
      </c>
      <c r="O36" s="35"/>
      <c r="P36" s="35"/>
    </row>
    <row r="37" spans="1:16" ht="16.5" thickBot="1">
      <c r="A37" s="11"/>
      <c r="B37" s="10" t="s">
        <v>43</v>
      </c>
      <c r="C37" s="12">
        <f aca="true" t="shared" si="4" ref="C37:J37">COUNTIF(C5:C31,2)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 t="shared" si="4"/>
        <v>0</v>
      </c>
      <c r="H37" s="12">
        <f t="shared" si="4"/>
        <v>0</v>
      </c>
      <c r="I37" s="12">
        <f t="shared" si="4"/>
        <v>0</v>
      </c>
      <c r="J37" s="12">
        <f t="shared" si="4"/>
        <v>0</v>
      </c>
      <c r="K37" s="19"/>
      <c r="L37" s="19"/>
      <c r="M37" s="19"/>
      <c r="N37" s="22">
        <f>SUM(C37:J37)</f>
        <v>0</v>
      </c>
      <c r="O37" s="35"/>
      <c r="P37" s="35"/>
    </row>
    <row r="38" spans="1:16" ht="15.75">
      <c r="A38" s="18"/>
      <c r="B38" s="9" t="s">
        <v>123</v>
      </c>
      <c r="C38" s="19">
        <v>4</v>
      </c>
      <c r="D38" s="19">
        <v>5</v>
      </c>
      <c r="E38" s="19">
        <v>13</v>
      </c>
      <c r="F38" s="19">
        <v>11</v>
      </c>
      <c r="G38" s="19"/>
      <c r="H38" s="19">
        <v>1</v>
      </c>
      <c r="I38" s="19">
        <v>1</v>
      </c>
      <c r="J38" s="88"/>
      <c r="K38" s="17"/>
      <c r="L38" s="17"/>
      <c r="M38" s="17"/>
      <c r="N38" s="26">
        <f>SUM(C38:J38)</f>
        <v>35</v>
      </c>
      <c r="O38" s="35"/>
      <c r="P38" s="35"/>
    </row>
    <row r="39" spans="1:41" s="25" customFormat="1" ht="19.5" customHeight="1">
      <c r="A39" s="41"/>
      <c r="B39" s="41" t="s">
        <v>122</v>
      </c>
      <c r="C39" s="41">
        <f aca="true" t="shared" si="5" ref="C39:J39">SUM(C34:C38)</f>
        <v>26</v>
      </c>
      <c r="D39" s="41">
        <f t="shared" si="5"/>
        <v>26</v>
      </c>
      <c r="E39" s="41">
        <f t="shared" si="5"/>
        <v>24</v>
      </c>
      <c r="F39" s="41">
        <f t="shared" si="5"/>
        <v>26</v>
      </c>
      <c r="G39" s="41">
        <f t="shared" si="5"/>
        <v>25</v>
      </c>
      <c r="H39" s="41">
        <f t="shared" si="5"/>
        <v>25</v>
      </c>
      <c r="I39" s="41">
        <f t="shared" si="5"/>
        <v>26</v>
      </c>
      <c r="J39" s="41">
        <f t="shared" si="5"/>
        <v>0</v>
      </c>
      <c r="K39" s="93">
        <f>SUM(K5:K31)</f>
        <v>540</v>
      </c>
      <c r="L39" s="93">
        <f>SUM(L5:L31)</f>
        <v>96</v>
      </c>
      <c r="M39" s="94">
        <f>SUM(M5:M31)</f>
        <v>444</v>
      </c>
      <c r="N39" s="92">
        <f>SUM(N34:N38)</f>
        <v>178</v>
      </c>
      <c r="O39" s="42"/>
      <c r="P39" s="42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8"/>
      <c r="AO39" s="28"/>
    </row>
    <row r="42" spans="1:11" ht="41.25" customHeight="1">
      <c r="A42" s="49" t="s">
        <v>129</v>
      </c>
      <c r="B42" s="50">
        <f>(N6-K39)/N6</f>
        <v>0.8557692307692307</v>
      </c>
      <c r="I42" s="186" t="s">
        <v>147</v>
      </c>
      <c r="J42" s="187"/>
      <c r="K42" s="188"/>
    </row>
    <row r="43" spans="1:2" ht="38.25">
      <c r="A43" s="49" t="s">
        <v>130</v>
      </c>
      <c r="B43" s="50">
        <f>M39/N6</f>
        <v>0.11858974358974358</v>
      </c>
    </row>
  </sheetData>
  <sheetProtection/>
  <mergeCells count="15">
    <mergeCell ref="C1:J1"/>
    <mergeCell ref="K1:M1"/>
    <mergeCell ref="C2:C4"/>
    <mergeCell ref="E2:E4"/>
    <mergeCell ref="I2:I4"/>
    <mergeCell ref="D2:D4"/>
    <mergeCell ref="J2:J4"/>
    <mergeCell ref="G2:G4"/>
    <mergeCell ref="F2:F4"/>
    <mergeCell ref="I42:K42"/>
    <mergeCell ref="O33:P33"/>
    <mergeCell ref="O32:P32"/>
    <mergeCell ref="L2:M2"/>
    <mergeCell ref="K2:K4"/>
    <mergeCell ref="H2:H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Normal="85" zoomScaleSheetLayoutView="100" zoomScalePageLayoutView="0" workbookViewId="0" topLeftCell="A10">
      <selection activeCell="F28" sqref="F28"/>
    </sheetView>
  </sheetViews>
  <sheetFormatPr defaultColWidth="9.140625" defaultRowHeight="12.75"/>
  <cols>
    <col min="1" max="1" width="4.57421875" style="0" customWidth="1"/>
    <col min="2" max="2" width="17.421875" style="0" customWidth="1"/>
    <col min="3" max="9" width="4.7109375" style="0" customWidth="1"/>
    <col min="14" max="14" width="6.421875" style="0" customWidth="1"/>
    <col min="15" max="15" width="7.8515625" style="0" customWidth="1"/>
  </cols>
  <sheetData>
    <row r="1" spans="1:13" ht="19.5" thickBot="1">
      <c r="A1" s="1" t="s">
        <v>0</v>
      </c>
      <c r="B1" s="81" t="s">
        <v>2</v>
      </c>
      <c r="C1" s="183" t="s">
        <v>4</v>
      </c>
      <c r="D1" s="190"/>
      <c r="E1" s="190"/>
      <c r="F1" s="190"/>
      <c r="G1" s="190"/>
      <c r="H1" s="190"/>
      <c r="I1" s="190"/>
      <c r="J1" s="172" t="s">
        <v>5</v>
      </c>
      <c r="K1" s="171"/>
      <c r="L1" s="173"/>
      <c r="M1" s="8" t="s">
        <v>6</v>
      </c>
    </row>
    <row r="2" spans="1:13" ht="16.5" customHeight="1" thickBot="1">
      <c r="A2" s="2" t="s">
        <v>1</v>
      </c>
      <c r="B2" s="82" t="s">
        <v>3</v>
      </c>
      <c r="C2" s="191" t="s">
        <v>186</v>
      </c>
      <c r="D2" s="177" t="s">
        <v>182</v>
      </c>
      <c r="E2" s="162" t="s">
        <v>197</v>
      </c>
      <c r="F2" s="180" t="s">
        <v>198</v>
      </c>
      <c r="G2" s="180" t="s">
        <v>199</v>
      </c>
      <c r="H2" s="180" t="s">
        <v>200</v>
      </c>
      <c r="I2" s="180"/>
      <c r="J2" s="169" t="s">
        <v>8</v>
      </c>
      <c r="K2" s="183" t="s">
        <v>9</v>
      </c>
      <c r="L2" s="184"/>
      <c r="M2" s="9" t="s">
        <v>7</v>
      </c>
    </row>
    <row r="3" spans="1:13" ht="15.75">
      <c r="A3" s="3"/>
      <c r="B3" s="6"/>
      <c r="C3" s="192"/>
      <c r="D3" s="178"/>
      <c r="E3" s="163"/>
      <c r="F3" s="181"/>
      <c r="G3" s="181"/>
      <c r="H3" s="181"/>
      <c r="I3" s="181"/>
      <c r="J3" s="185"/>
      <c r="K3" s="9" t="s">
        <v>10</v>
      </c>
      <c r="L3" s="9" t="s">
        <v>12</v>
      </c>
      <c r="M3" s="6"/>
    </row>
    <row r="4" spans="1:13" ht="32.25" customHeight="1" thickBot="1">
      <c r="A4" s="95"/>
      <c r="B4" s="96"/>
      <c r="C4" s="176"/>
      <c r="D4" s="179"/>
      <c r="E4" s="164"/>
      <c r="F4" s="182"/>
      <c r="G4" s="182"/>
      <c r="H4" s="182"/>
      <c r="I4" s="182"/>
      <c r="J4" s="170"/>
      <c r="K4" s="10" t="s">
        <v>11</v>
      </c>
      <c r="L4" s="10" t="s">
        <v>13</v>
      </c>
      <c r="M4" s="7"/>
    </row>
    <row r="5" spans="1:13" ht="15.75" customHeight="1" thickBot="1">
      <c r="A5" s="117">
        <v>1</v>
      </c>
      <c r="B5" s="118" t="s">
        <v>86</v>
      </c>
      <c r="C5" s="119">
        <v>4</v>
      </c>
      <c r="D5" s="119">
        <v>4</v>
      </c>
      <c r="E5" s="119">
        <v>5</v>
      </c>
      <c r="F5" s="119">
        <v>4</v>
      </c>
      <c r="G5" s="119">
        <v>3</v>
      </c>
      <c r="H5" s="119">
        <v>4</v>
      </c>
      <c r="I5" s="64"/>
      <c r="J5" s="64">
        <f>SUM(K5:L5)</f>
        <v>16</v>
      </c>
      <c r="K5" s="64"/>
      <c r="L5" s="64">
        <v>16</v>
      </c>
      <c r="M5" s="48">
        <v>6</v>
      </c>
    </row>
    <row r="6" spans="1:13" ht="15.75" customHeight="1" thickBot="1">
      <c r="A6" s="114">
        <v>2</v>
      </c>
      <c r="B6" s="80" t="s">
        <v>87</v>
      </c>
      <c r="C6" s="64">
        <v>5</v>
      </c>
      <c r="D6" s="64">
        <v>4</v>
      </c>
      <c r="E6" s="64">
        <v>4</v>
      </c>
      <c r="F6" s="64" t="s">
        <v>116</v>
      </c>
      <c r="G6" s="64">
        <v>3</v>
      </c>
      <c r="H6" s="64">
        <v>4</v>
      </c>
      <c r="I6" s="64"/>
      <c r="J6" s="64">
        <f aca="true" t="shared" si="0" ref="J6:J35">SUM(K6:L6)</f>
        <v>18</v>
      </c>
      <c r="K6" s="64"/>
      <c r="L6" s="64">
        <v>18</v>
      </c>
      <c r="M6" s="48">
        <v>4464</v>
      </c>
    </row>
    <row r="7" spans="1:13" ht="15.75" customHeight="1" thickBot="1">
      <c r="A7" s="99">
        <v>3</v>
      </c>
      <c r="B7" s="100" t="s">
        <v>88</v>
      </c>
      <c r="C7" s="86">
        <v>4</v>
      </c>
      <c r="D7" s="86">
        <v>4</v>
      </c>
      <c r="E7" s="86">
        <v>4</v>
      </c>
      <c r="F7" s="86">
        <v>4</v>
      </c>
      <c r="G7" s="86">
        <v>4</v>
      </c>
      <c r="H7" s="86">
        <v>5</v>
      </c>
      <c r="I7" s="64"/>
      <c r="J7" s="64">
        <f t="shared" si="0"/>
        <v>14</v>
      </c>
      <c r="K7" s="64"/>
      <c r="L7" s="64">
        <v>14</v>
      </c>
      <c r="M7" s="12"/>
    </row>
    <row r="8" spans="1:15" ht="15.75" customHeight="1" thickBot="1">
      <c r="A8" s="114">
        <v>4</v>
      </c>
      <c r="B8" s="80" t="s">
        <v>111</v>
      </c>
      <c r="C8" s="64">
        <v>3</v>
      </c>
      <c r="D8" s="64">
        <v>5</v>
      </c>
      <c r="E8" s="64">
        <v>3</v>
      </c>
      <c r="F8" s="64">
        <v>4</v>
      </c>
      <c r="G8" s="64">
        <v>3</v>
      </c>
      <c r="H8" s="64">
        <v>4</v>
      </c>
      <c r="I8" s="64"/>
      <c r="J8" s="64">
        <f t="shared" si="0"/>
        <v>32</v>
      </c>
      <c r="K8" s="64"/>
      <c r="L8" s="64">
        <v>32</v>
      </c>
      <c r="M8" s="31"/>
      <c r="N8" s="104" t="s">
        <v>187</v>
      </c>
      <c r="O8" s="105">
        <v>13</v>
      </c>
    </row>
    <row r="9" spans="1:15" ht="15.75" customHeight="1" thickBot="1">
      <c r="A9" s="99">
        <v>5</v>
      </c>
      <c r="B9" s="100" t="s">
        <v>89</v>
      </c>
      <c r="C9" s="86">
        <v>4</v>
      </c>
      <c r="D9" s="86">
        <v>4</v>
      </c>
      <c r="E9" s="86">
        <v>4</v>
      </c>
      <c r="F9" s="86">
        <v>4</v>
      </c>
      <c r="G9" s="86">
        <v>4</v>
      </c>
      <c r="H9" s="86">
        <v>4</v>
      </c>
      <c r="I9" s="64"/>
      <c r="J9" s="64">
        <f t="shared" si="0"/>
        <v>14</v>
      </c>
      <c r="K9" s="64"/>
      <c r="L9" s="64">
        <v>14</v>
      </c>
      <c r="M9" s="31"/>
      <c r="N9" s="106" t="s">
        <v>190</v>
      </c>
      <c r="O9" s="105">
        <v>8</v>
      </c>
    </row>
    <row r="10" spans="1:15" ht="15.75" customHeight="1" thickBot="1">
      <c r="A10" s="99">
        <v>6</v>
      </c>
      <c r="B10" s="100" t="s">
        <v>90</v>
      </c>
      <c r="C10" s="86">
        <v>5</v>
      </c>
      <c r="D10" s="86">
        <v>5</v>
      </c>
      <c r="E10" s="86">
        <v>5</v>
      </c>
      <c r="F10" s="86">
        <v>4</v>
      </c>
      <c r="G10" s="86">
        <v>4</v>
      </c>
      <c r="H10" s="86">
        <v>5</v>
      </c>
      <c r="I10" s="64"/>
      <c r="J10" s="64">
        <f t="shared" si="0"/>
        <v>0</v>
      </c>
      <c r="K10" s="64"/>
      <c r="L10" s="64"/>
      <c r="M10" s="31"/>
      <c r="N10" s="107" t="s">
        <v>116</v>
      </c>
      <c r="O10" s="105">
        <v>3</v>
      </c>
    </row>
    <row r="11" spans="1:13" ht="15.75" customHeight="1" thickBot="1">
      <c r="A11" s="99">
        <v>7</v>
      </c>
      <c r="B11" s="100" t="s">
        <v>91</v>
      </c>
      <c r="C11" s="86">
        <v>4</v>
      </c>
      <c r="D11" s="86">
        <v>5</v>
      </c>
      <c r="E11" s="86">
        <v>5</v>
      </c>
      <c r="F11" s="86">
        <v>4</v>
      </c>
      <c r="G11" s="86">
        <v>4</v>
      </c>
      <c r="H11" s="86">
        <v>5</v>
      </c>
      <c r="I11" s="64"/>
      <c r="J11" s="64">
        <f t="shared" si="0"/>
        <v>0</v>
      </c>
      <c r="K11" s="64"/>
      <c r="L11" s="64"/>
      <c r="M11" s="12"/>
    </row>
    <row r="12" spans="1:15" ht="15.75" customHeight="1" thickBot="1">
      <c r="A12" s="99">
        <v>8</v>
      </c>
      <c r="B12" s="100" t="s">
        <v>92</v>
      </c>
      <c r="C12" s="86">
        <v>5</v>
      </c>
      <c r="D12" s="86">
        <v>4</v>
      </c>
      <c r="E12" s="86">
        <v>4</v>
      </c>
      <c r="F12" s="86">
        <v>4</v>
      </c>
      <c r="G12" s="86">
        <v>4</v>
      </c>
      <c r="H12" s="86">
        <v>4</v>
      </c>
      <c r="I12" s="64"/>
      <c r="J12" s="64">
        <f t="shared" si="0"/>
        <v>2</v>
      </c>
      <c r="K12" s="64"/>
      <c r="L12" s="64">
        <v>2</v>
      </c>
      <c r="M12" s="12"/>
      <c r="O12" s="115"/>
    </row>
    <row r="13" spans="1:15" ht="15.75" customHeight="1" thickBot="1">
      <c r="A13" s="101">
        <v>9</v>
      </c>
      <c r="B13" s="102" t="s">
        <v>112</v>
      </c>
      <c r="C13" s="85">
        <v>4</v>
      </c>
      <c r="D13" s="85">
        <v>4</v>
      </c>
      <c r="E13" s="85">
        <v>3</v>
      </c>
      <c r="F13" s="85">
        <v>3</v>
      </c>
      <c r="G13" s="85" t="s">
        <v>116</v>
      </c>
      <c r="H13" s="85">
        <v>4</v>
      </c>
      <c r="I13" s="85"/>
      <c r="J13" s="85">
        <f t="shared" si="0"/>
        <v>22</v>
      </c>
      <c r="K13" s="85"/>
      <c r="L13" s="85">
        <v>22</v>
      </c>
      <c r="M13" s="12"/>
      <c r="O13" s="115"/>
    </row>
    <row r="14" spans="1:15" ht="15.75" customHeight="1" thickBot="1">
      <c r="A14" s="99">
        <v>10</v>
      </c>
      <c r="B14" s="100" t="s">
        <v>93</v>
      </c>
      <c r="C14" s="86">
        <v>4</v>
      </c>
      <c r="D14" s="86">
        <v>4</v>
      </c>
      <c r="E14" s="86">
        <v>5</v>
      </c>
      <c r="F14" s="86">
        <v>4</v>
      </c>
      <c r="G14" s="86">
        <v>4</v>
      </c>
      <c r="H14" s="86">
        <v>5</v>
      </c>
      <c r="I14" s="64"/>
      <c r="J14" s="64">
        <f t="shared" si="0"/>
        <v>8</v>
      </c>
      <c r="K14" s="64"/>
      <c r="L14" s="64">
        <v>8</v>
      </c>
      <c r="M14" s="12"/>
      <c r="O14" s="115"/>
    </row>
    <row r="15" spans="1:13" ht="15.75" customHeight="1" thickBot="1">
      <c r="A15" s="114">
        <v>11</v>
      </c>
      <c r="B15" s="80" t="s">
        <v>94</v>
      </c>
      <c r="C15" s="64">
        <v>3</v>
      </c>
      <c r="D15" s="64">
        <v>3</v>
      </c>
      <c r="E15" s="64">
        <v>4</v>
      </c>
      <c r="F15" s="64" t="s">
        <v>116</v>
      </c>
      <c r="G15" s="64">
        <v>3</v>
      </c>
      <c r="H15" s="64">
        <v>4</v>
      </c>
      <c r="I15" s="64"/>
      <c r="J15" s="64">
        <f t="shared" si="0"/>
        <v>40</v>
      </c>
      <c r="K15" s="64"/>
      <c r="L15" s="64">
        <v>40</v>
      </c>
      <c r="M15" s="12"/>
    </row>
    <row r="16" spans="1:13" ht="15.75" customHeight="1" thickBot="1">
      <c r="A16" s="99">
        <v>12</v>
      </c>
      <c r="B16" s="100" t="s">
        <v>95</v>
      </c>
      <c r="C16" s="86">
        <v>4</v>
      </c>
      <c r="D16" s="86">
        <v>4</v>
      </c>
      <c r="E16" s="86">
        <v>5</v>
      </c>
      <c r="F16" s="86">
        <v>4</v>
      </c>
      <c r="G16" s="86">
        <v>4</v>
      </c>
      <c r="H16" s="86">
        <v>5</v>
      </c>
      <c r="I16" s="64"/>
      <c r="J16" s="64">
        <f t="shared" si="0"/>
        <v>8</v>
      </c>
      <c r="K16" s="64"/>
      <c r="L16" s="64">
        <v>8</v>
      </c>
      <c r="M16" s="12"/>
    </row>
    <row r="17" spans="1:13" ht="15.75" customHeight="1" thickBot="1">
      <c r="A17" s="101">
        <v>13</v>
      </c>
      <c r="B17" s="102" t="s">
        <v>113</v>
      </c>
      <c r="C17" s="85">
        <v>3</v>
      </c>
      <c r="D17" s="85" t="s">
        <v>116</v>
      </c>
      <c r="E17" s="85" t="s">
        <v>116</v>
      </c>
      <c r="F17" s="85">
        <v>4</v>
      </c>
      <c r="G17" s="85">
        <v>3</v>
      </c>
      <c r="H17" s="85">
        <v>4</v>
      </c>
      <c r="I17" s="85"/>
      <c r="J17" s="85">
        <f t="shared" si="0"/>
        <v>32</v>
      </c>
      <c r="K17" s="85"/>
      <c r="L17" s="85">
        <v>32</v>
      </c>
      <c r="M17" s="19"/>
    </row>
    <row r="18" spans="1:14" ht="15.75" customHeight="1" thickBot="1">
      <c r="A18" s="99">
        <v>14</v>
      </c>
      <c r="B18" s="100" t="s">
        <v>96</v>
      </c>
      <c r="C18" s="86">
        <v>5</v>
      </c>
      <c r="D18" s="86">
        <v>4</v>
      </c>
      <c r="E18" s="86">
        <v>4</v>
      </c>
      <c r="F18" s="86">
        <v>4</v>
      </c>
      <c r="G18" s="86">
        <v>4</v>
      </c>
      <c r="H18" s="86">
        <v>4</v>
      </c>
      <c r="I18" s="64"/>
      <c r="J18" s="64">
        <f t="shared" si="0"/>
        <v>16</v>
      </c>
      <c r="K18" s="64"/>
      <c r="L18" s="68">
        <v>16</v>
      </c>
      <c r="M18" s="53"/>
      <c r="N18" s="71"/>
    </row>
    <row r="19" spans="1:14" ht="15.75" customHeight="1" thickBot="1">
      <c r="A19" s="101">
        <v>15</v>
      </c>
      <c r="B19" s="102" t="s">
        <v>97</v>
      </c>
      <c r="C19" s="85">
        <v>4</v>
      </c>
      <c r="D19" s="85">
        <v>4</v>
      </c>
      <c r="E19" s="85">
        <v>3</v>
      </c>
      <c r="F19" s="85">
        <v>3</v>
      </c>
      <c r="G19" s="85" t="s">
        <v>116</v>
      </c>
      <c r="H19" s="85">
        <v>4</v>
      </c>
      <c r="I19" s="85"/>
      <c r="J19" s="85">
        <f>SUM(K19:L19)</f>
        <v>28</v>
      </c>
      <c r="K19" s="85">
        <v>2</v>
      </c>
      <c r="L19" s="116">
        <v>26</v>
      </c>
      <c r="M19" s="53"/>
      <c r="N19" s="72"/>
    </row>
    <row r="20" spans="1:13" ht="15.75" customHeight="1" thickBot="1">
      <c r="A20" s="114">
        <v>16</v>
      </c>
      <c r="B20" s="80" t="s">
        <v>98</v>
      </c>
      <c r="C20" s="64">
        <v>4</v>
      </c>
      <c r="D20" s="64">
        <v>3</v>
      </c>
      <c r="E20" s="64">
        <v>4</v>
      </c>
      <c r="F20" s="64" t="s">
        <v>116</v>
      </c>
      <c r="G20" s="64">
        <v>4</v>
      </c>
      <c r="H20" s="64">
        <v>4</v>
      </c>
      <c r="I20" s="64"/>
      <c r="J20" s="64">
        <f t="shared" si="0"/>
        <v>0</v>
      </c>
      <c r="K20" s="64"/>
      <c r="L20" s="64"/>
      <c r="M20" s="12"/>
    </row>
    <row r="21" spans="1:13" ht="15.75" customHeight="1" thickBot="1">
      <c r="A21" s="120">
        <v>17</v>
      </c>
      <c r="B21" s="121" t="s">
        <v>99</v>
      </c>
      <c r="C21" s="119">
        <v>3</v>
      </c>
      <c r="D21" s="119">
        <v>4</v>
      </c>
      <c r="E21" s="119">
        <v>4</v>
      </c>
      <c r="F21" s="119">
        <v>4</v>
      </c>
      <c r="G21" s="119">
        <v>4</v>
      </c>
      <c r="H21" s="119">
        <v>4</v>
      </c>
      <c r="I21" s="64"/>
      <c r="J21" s="64">
        <f t="shared" si="0"/>
        <v>14</v>
      </c>
      <c r="K21" s="64">
        <v>14</v>
      </c>
      <c r="L21" s="64"/>
      <c r="M21" s="12"/>
    </row>
    <row r="22" spans="1:13" ht="15.75" customHeight="1" thickBot="1">
      <c r="A22" s="99">
        <v>18</v>
      </c>
      <c r="B22" s="100" t="s">
        <v>100</v>
      </c>
      <c r="C22" s="86">
        <v>4</v>
      </c>
      <c r="D22" s="86">
        <v>4</v>
      </c>
      <c r="E22" s="86">
        <v>4</v>
      </c>
      <c r="F22" s="86">
        <v>4</v>
      </c>
      <c r="G22" s="86">
        <v>4</v>
      </c>
      <c r="H22" s="86">
        <v>5</v>
      </c>
      <c r="I22" s="64"/>
      <c r="J22" s="64">
        <f t="shared" si="0"/>
        <v>10</v>
      </c>
      <c r="K22" s="64"/>
      <c r="L22" s="64">
        <v>10</v>
      </c>
      <c r="M22" s="12"/>
    </row>
    <row r="23" spans="1:13" ht="15.75" customHeight="1" thickBot="1">
      <c r="A23" s="99">
        <v>19</v>
      </c>
      <c r="B23" s="100" t="s">
        <v>101</v>
      </c>
      <c r="C23" s="86">
        <v>4</v>
      </c>
      <c r="D23" s="86" t="s">
        <v>183</v>
      </c>
      <c r="E23" s="86">
        <v>4</v>
      </c>
      <c r="F23" s="86">
        <v>4</v>
      </c>
      <c r="G23" s="86">
        <v>4</v>
      </c>
      <c r="H23" s="86">
        <v>4</v>
      </c>
      <c r="I23" s="64"/>
      <c r="J23" s="64">
        <f t="shared" si="0"/>
        <v>30</v>
      </c>
      <c r="K23" s="64"/>
      <c r="L23" s="64">
        <v>30</v>
      </c>
      <c r="M23" s="12"/>
    </row>
    <row r="24" spans="1:13" ht="15.75" customHeight="1" thickBot="1">
      <c r="A24" s="99">
        <v>20</v>
      </c>
      <c r="B24" s="100" t="s">
        <v>102</v>
      </c>
      <c r="C24" s="86">
        <v>5</v>
      </c>
      <c r="D24" s="86">
        <v>4</v>
      </c>
      <c r="E24" s="86">
        <v>5</v>
      </c>
      <c r="F24" s="86">
        <v>5</v>
      </c>
      <c r="G24" s="86">
        <v>4</v>
      </c>
      <c r="H24" s="86">
        <v>5</v>
      </c>
      <c r="I24" s="64"/>
      <c r="J24" s="64">
        <f t="shared" si="0"/>
        <v>10</v>
      </c>
      <c r="K24" s="64">
        <v>10</v>
      </c>
      <c r="L24" s="64"/>
      <c r="M24" s="12"/>
    </row>
    <row r="25" spans="1:13" ht="15.75" customHeight="1" thickBot="1">
      <c r="A25" s="120">
        <v>21</v>
      </c>
      <c r="B25" s="121" t="s">
        <v>103</v>
      </c>
      <c r="C25" s="119">
        <v>4</v>
      </c>
      <c r="D25" s="119">
        <v>4</v>
      </c>
      <c r="E25" s="119">
        <v>4</v>
      </c>
      <c r="F25" s="119">
        <v>3</v>
      </c>
      <c r="G25" s="119">
        <v>4</v>
      </c>
      <c r="H25" s="119">
        <v>4</v>
      </c>
      <c r="I25" s="64"/>
      <c r="J25" s="64">
        <f t="shared" si="0"/>
        <v>2</v>
      </c>
      <c r="K25" s="67">
        <v>2</v>
      </c>
      <c r="L25" s="67"/>
      <c r="M25" s="12"/>
    </row>
    <row r="26" spans="1:13" ht="15.75" customHeight="1" thickBot="1">
      <c r="A26" s="114">
        <v>22</v>
      </c>
      <c r="B26" s="80" t="s">
        <v>104</v>
      </c>
      <c r="C26" s="64">
        <v>3</v>
      </c>
      <c r="D26" s="64" t="s">
        <v>183</v>
      </c>
      <c r="E26" s="64">
        <v>3</v>
      </c>
      <c r="F26" s="64">
        <v>4</v>
      </c>
      <c r="G26" s="64">
        <v>4</v>
      </c>
      <c r="H26" s="64">
        <v>5</v>
      </c>
      <c r="I26" s="64"/>
      <c r="J26" s="64">
        <f t="shared" si="0"/>
        <v>54</v>
      </c>
      <c r="K26" s="69">
        <v>18</v>
      </c>
      <c r="L26" s="69">
        <v>36</v>
      </c>
      <c r="M26" s="12"/>
    </row>
    <row r="27" spans="1:13" ht="15.75" customHeight="1" thickBot="1">
      <c r="A27" s="114">
        <v>23</v>
      </c>
      <c r="B27" s="80" t="s">
        <v>105</v>
      </c>
      <c r="C27" s="64">
        <v>3</v>
      </c>
      <c r="D27" s="64" t="s">
        <v>184</v>
      </c>
      <c r="E27" s="64">
        <v>4</v>
      </c>
      <c r="F27" s="64" t="s">
        <v>116</v>
      </c>
      <c r="G27" s="64">
        <v>3</v>
      </c>
      <c r="H27" s="64">
        <v>4</v>
      </c>
      <c r="I27" s="64"/>
      <c r="J27" s="64">
        <f t="shared" si="0"/>
        <v>26</v>
      </c>
      <c r="K27" s="69"/>
      <c r="L27" s="69">
        <v>26</v>
      </c>
      <c r="M27" s="12"/>
    </row>
    <row r="28" spans="1:13" ht="15.75" customHeight="1" thickBot="1">
      <c r="A28" s="99">
        <v>24</v>
      </c>
      <c r="B28" s="100" t="s">
        <v>106</v>
      </c>
      <c r="C28" s="86">
        <v>4</v>
      </c>
      <c r="D28" s="86">
        <v>4</v>
      </c>
      <c r="E28" s="86">
        <v>4</v>
      </c>
      <c r="F28" s="86">
        <v>4</v>
      </c>
      <c r="G28" s="86">
        <v>4</v>
      </c>
      <c r="H28" s="86">
        <v>4</v>
      </c>
      <c r="I28" s="64"/>
      <c r="J28" s="64">
        <f t="shared" si="0"/>
        <v>18</v>
      </c>
      <c r="K28" s="64"/>
      <c r="L28" s="64">
        <v>18</v>
      </c>
      <c r="M28" s="12"/>
    </row>
    <row r="29" spans="1:13" ht="15.75" customHeight="1" thickBot="1">
      <c r="A29" s="120">
        <v>25</v>
      </c>
      <c r="B29" s="121" t="s">
        <v>107</v>
      </c>
      <c r="C29" s="119">
        <v>4</v>
      </c>
      <c r="D29" s="119" t="s">
        <v>183</v>
      </c>
      <c r="E29" s="119">
        <v>4</v>
      </c>
      <c r="F29" s="119" t="s">
        <v>116</v>
      </c>
      <c r="G29" s="119">
        <v>4</v>
      </c>
      <c r="H29" s="119">
        <v>5</v>
      </c>
      <c r="I29" s="64"/>
      <c r="J29" s="64">
        <f>SUM(K29:L29)</f>
        <v>22</v>
      </c>
      <c r="K29" s="64"/>
      <c r="L29" s="64">
        <v>22</v>
      </c>
      <c r="M29" s="12"/>
    </row>
    <row r="30" spans="1:13" ht="16.5" thickBot="1">
      <c r="A30" s="120">
        <v>26</v>
      </c>
      <c r="B30" s="121" t="s">
        <v>108</v>
      </c>
      <c r="C30" s="119">
        <v>4</v>
      </c>
      <c r="D30" s="119">
        <v>4</v>
      </c>
      <c r="E30" s="119">
        <v>4</v>
      </c>
      <c r="F30" s="119" t="s">
        <v>116</v>
      </c>
      <c r="G30" s="119">
        <v>4</v>
      </c>
      <c r="H30" s="119">
        <v>5</v>
      </c>
      <c r="I30" s="64"/>
      <c r="J30" s="64">
        <f t="shared" si="0"/>
        <v>26</v>
      </c>
      <c r="K30" s="64"/>
      <c r="L30" s="64">
        <v>26</v>
      </c>
      <c r="M30" s="12"/>
    </row>
    <row r="31" spans="1:13" ht="16.5" thickBot="1">
      <c r="A31" s="120">
        <v>27</v>
      </c>
      <c r="B31" s="121" t="s">
        <v>109</v>
      </c>
      <c r="C31" s="119">
        <v>4</v>
      </c>
      <c r="D31" s="119" t="s">
        <v>183</v>
      </c>
      <c r="E31" s="119">
        <v>4</v>
      </c>
      <c r="F31" s="119">
        <v>4</v>
      </c>
      <c r="G31" s="119">
        <v>3</v>
      </c>
      <c r="H31" s="119">
        <v>4</v>
      </c>
      <c r="I31" s="64"/>
      <c r="J31" s="64">
        <f t="shared" si="0"/>
        <v>12</v>
      </c>
      <c r="K31" s="64">
        <v>2</v>
      </c>
      <c r="L31" s="64">
        <v>10</v>
      </c>
      <c r="M31" s="12"/>
    </row>
    <row r="32" spans="1:13" ht="16.5" thickBot="1">
      <c r="A32" s="114">
        <v>28</v>
      </c>
      <c r="B32" s="80" t="s">
        <v>114</v>
      </c>
      <c r="C32" s="64">
        <v>3</v>
      </c>
      <c r="D32" s="64">
        <v>5</v>
      </c>
      <c r="E32" s="64">
        <v>3</v>
      </c>
      <c r="F32" s="64">
        <v>3</v>
      </c>
      <c r="G32" s="64">
        <v>3</v>
      </c>
      <c r="H32" s="64">
        <v>4</v>
      </c>
      <c r="I32" s="64"/>
      <c r="J32" s="64">
        <f t="shared" si="0"/>
        <v>20</v>
      </c>
      <c r="K32" s="64"/>
      <c r="L32" s="64">
        <v>20</v>
      </c>
      <c r="M32" s="12"/>
    </row>
    <row r="33" spans="1:14" ht="16.5" thickBot="1">
      <c r="A33" s="120">
        <v>29</v>
      </c>
      <c r="B33" s="121" t="s">
        <v>115</v>
      </c>
      <c r="C33" s="119">
        <v>3</v>
      </c>
      <c r="D33" s="119">
        <v>4</v>
      </c>
      <c r="E33" s="119">
        <v>4</v>
      </c>
      <c r="F33" s="119">
        <v>4</v>
      </c>
      <c r="G33" s="119">
        <v>4</v>
      </c>
      <c r="H33" s="119">
        <v>5</v>
      </c>
      <c r="I33" s="64"/>
      <c r="J33" s="64">
        <f t="shared" si="0"/>
        <v>0</v>
      </c>
      <c r="K33" s="64"/>
      <c r="L33" s="64"/>
      <c r="M33" s="31"/>
      <c r="N33" s="54">
        <f>(5*M38+4*M39+3*M40+2*M41)-(2*M5*C43)</f>
        <v>329</v>
      </c>
    </row>
    <row r="34" spans="1:14" ht="16.5" thickBot="1">
      <c r="A34" s="122">
        <v>30</v>
      </c>
      <c r="B34" s="123" t="s">
        <v>110</v>
      </c>
      <c r="C34" s="119">
        <v>3</v>
      </c>
      <c r="D34" s="119">
        <v>4</v>
      </c>
      <c r="E34" s="119">
        <v>4</v>
      </c>
      <c r="F34" s="119">
        <v>4</v>
      </c>
      <c r="G34" s="119">
        <v>4</v>
      </c>
      <c r="H34" s="119">
        <v>4</v>
      </c>
      <c r="I34" s="64"/>
      <c r="J34" s="64">
        <f t="shared" si="0"/>
        <v>22</v>
      </c>
      <c r="K34" s="64"/>
      <c r="L34" s="64">
        <v>22</v>
      </c>
      <c r="M34" s="31"/>
      <c r="N34" s="54">
        <f>3*M5*C43</f>
        <v>558</v>
      </c>
    </row>
    <row r="35" spans="1:13" ht="16.5" thickBot="1">
      <c r="A35" s="17">
        <v>31</v>
      </c>
      <c r="B35" s="70" t="s">
        <v>169</v>
      </c>
      <c r="C35" s="64">
        <v>4</v>
      </c>
      <c r="D35" s="64">
        <v>4</v>
      </c>
      <c r="E35" s="64">
        <v>3</v>
      </c>
      <c r="F35" s="64">
        <v>3</v>
      </c>
      <c r="G35" s="64">
        <v>4</v>
      </c>
      <c r="H35" s="64">
        <v>4</v>
      </c>
      <c r="I35" s="64"/>
      <c r="J35" s="64">
        <f t="shared" si="0"/>
        <v>12</v>
      </c>
      <c r="K35" s="64"/>
      <c r="L35" s="64">
        <v>12</v>
      </c>
      <c r="M35" s="12"/>
    </row>
    <row r="36" spans="1:13" ht="16.5" thickBot="1">
      <c r="A36" s="52" t="s">
        <v>131</v>
      </c>
      <c r="B36" s="97">
        <f>142/145</f>
        <v>0.9793103448275862</v>
      </c>
      <c r="C36" s="12"/>
      <c r="D36" s="12"/>
      <c r="E36" s="12"/>
      <c r="F36" s="12"/>
      <c r="G36" s="64"/>
      <c r="H36" s="12"/>
      <c r="I36" s="12"/>
      <c r="J36" s="17"/>
      <c r="K36" s="17"/>
      <c r="L36" s="17"/>
      <c r="M36" s="12"/>
    </row>
    <row r="37" spans="1:13" ht="16.5" thickBot="1">
      <c r="A37" s="52" t="s">
        <v>132</v>
      </c>
      <c r="B37" s="98">
        <f>N33/N34</f>
        <v>0.589605734767025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6.5" thickBot="1">
      <c r="A38" s="11"/>
      <c r="B38" s="13" t="s">
        <v>40</v>
      </c>
      <c r="C38" s="12">
        <f aca="true" t="shared" si="1" ref="C38:I38">COUNTIF(C5:C35,5)</f>
        <v>5</v>
      </c>
      <c r="D38" s="12">
        <f t="shared" si="1"/>
        <v>4</v>
      </c>
      <c r="E38" s="12">
        <f t="shared" si="1"/>
        <v>6</v>
      </c>
      <c r="F38" s="12">
        <f t="shared" si="1"/>
        <v>1</v>
      </c>
      <c r="G38" s="12">
        <f t="shared" si="1"/>
        <v>0</v>
      </c>
      <c r="H38" s="12">
        <f t="shared" si="1"/>
        <v>11</v>
      </c>
      <c r="I38" s="12">
        <f t="shared" si="1"/>
        <v>0</v>
      </c>
      <c r="J38" s="12"/>
      <c r="K38" s="12"/>
      <c r="L38" s="12"/>
      <c r="M38" s="48">
        <f>SUM(C38:I38)</f>
        <v>27</v>
      </c>
    </row>
    <row r="39" spans="1:13" ht="16.5" thickBot="1">
      <c r="A39" s="11"/>
      <c r="B39" s="13" t="s">
        <v>41</v>
      </c>
      <c r="C39" s="12">
        <f aca="true" t="shared" si="2" ref="C39:I39">COUNTIF(C5:C35,4)</f>
        <v>17</v>
      </c>
      <c r="D39" s="12">
        <f>COUNTIF(D5:D35,4)+5</f>
        <v>24</v>
      </c>
      <c r="E39" s="12">
        <f t="shared" si="2"/>
        <v>18</v>
      </c>
      <c r="F39" s="12">
        <f>COUNTIF(F5:F35,4)</f>
        <v>19</v>
      </c>
      <c r="G39" s="12">
        <f t="shared" si="2"/>
        <v>21</v>
      </c>
      <c r="H39" s="12">
        <f>COUNTIF(H5:H35,4)</f>
        <v>20</v>
      </c>
      <c r="I39" s="12">
        <f t="shared" si="2"/>
        <v>0</v>
      </c>
      <c r="J39" s="12"/>
      <c r="K39" s="12"/>
      <c r="L39" s="12"/>
      <c r="M39" s="48">
        <f>SUM(C39:I39)</f>
        <v>119</v>
      </c>
    </row>
    <row r="40" spans="1:13" ht="16.5" thickBot="1">
      <c r="A40" s="11"/>
      <c r="B40" s="13" t="s">
        <v>42</v>
      </c>
      <c r="C40" s="12">
        <f aca="true" t="shared" si="3" ref="C40:I40">COUNTIF(C5:C35,3)</f>
        <v>9</v>
      </c>
      <c r="D40" s="12">
        <f t="shared" si="3"/>
        <v>2</v>
      </c>
      <c r="E40" s="12">
        <f t="shared" si="3"/>
        <v>6</v>
      </c>
      <c r="F40" s="12">
        <f t="shared" si="3"/>
        <v>5</v>
      </c>
      <c r="G40" s="12">
        <f t="shared" si="3"/>
        <v>8</v>
      </c>
      <c r="H40" s="12">
        <f t="shared" si="3"/>
        <v>0</v>
      </c>
      <c r="I40" s="12">
        <f t="shared" si="3"/>
        <v>0</v>
      </c>
      <c r="J40" s="12"/>
      <c r="K40" s="12"/>
      <c r="L40" s="12"/>
      <c r="M40" s="48">
        <f>SUM(C40:I40)</f>
        <v>30</v>
      </c>
    </row>
    <row r="41" spans="1:13" ht="16.5" thickBot="1">
      <c r="A41" s="11"/>
      <c r="B41" s="13" t="s">
        <v>43</v>
      </c>
      <c r="C41" s="12">
        <f aca="true" t="shared" si="4" ref="C41:I41">COUNTIF(C5:C35,2)</f>
        <v>0</v>
      </c>
      <c r="D41" s="12">
        <f t="shared" si="4"/>
        <v>0</v>
      </c>
      <c r="E41" s="12">
        <f t="shared" si="4"/>
        <v>0</v>
      </c>
      <c r="F41" s="12">
        <f t="shared" si="4"/>
        <v>0</v>
      </c>
      <c r="G41" s="12">
        <f t="shared" si="4"/>
        <v>0</v>
      </c>
      <c r="H41" s="12">
        <f t="shared" si="4"/>
        <v>0</v>
      </c>
      <c r="I41" s="12">
        <f t="shared" si="4"/>
        <v>0</v>
      </c>
      <c r="J41" s="12"/>
      <c r="K41" s="12"/>
      <c r="L41" s="12"/>
      <c r="M41" s="48">
        <f>SUM(C41:I41)</f>
        <v>0</v>
      </c>
    </row>
    <row r="42" spans="1:13" ht="16.5" thickBot="1">
      <c r="A42" s="11"/>
      <c r="B42" s="13" t="s">
        <v>116</v>
      </c>
      <c r="C42" s="12"/>
      <c r="D42" s="12">
        <v>1</v>
      </c>
      <c r="E42" s="12">
        <v>1</v>
      </c>
      <c r="F42" s="12">
        <v>6</v>
      </c>
      <c r="G42" s="12">
        <v>2</v>
      </c>
      <c r="H42" s="12"/>
      <c r="I42" s="12"/>
      <c r="J42" s="12"/>
      <c r="K42" s="12"/>
      <c r="L42" s="12"/>
      <c r="M42" s="48">
        <f>SUM(C42:I42)</f>
        <v>10</v>
      </c>
    </row>
    <row r="43" spans="1:13" ht="16.5" thickBot="1">
      <c r="A43" s="11"/>
      <c r="B43" s="13" t="s">
        <v>44</v>
      </c>
      <c r="C43" s="12">
        <f>SUM(C38:C42)</f>
        <v>31</v>
      </c>
      <c r="D43" s="12">
        <f aca="true" t="shared" si="5" ref="D43:I43">SUM(D38:D42)</f>
        <v>31</v>
      </c>
      <c r="E43" s="12">
        <f t="shared" si="5"/>
        <v>31</v>
      </c>
      <c r="F43" s="12">
        <f t="shared" si="5"/>
        <v>31</v>
      </c>
      <c r="G43" s="12">
        <f t="shared" si="5"/>
        <v>31</v>
      </c>
      <c r="H43" s="12">
        <f t="shared" si="5"/>
        <v>31</v>
      </c>
      <c r="I43" s="12">
        <f t="shared" si="5"/>
        <v>0</v>
      </c>
      <c r="J43" s="51">
        <f>SUM(J5:J35)</f>
        <v>528</v>
      </c>
      <c r="K43" s="51">
        <f>SUM(K5:K35)</f>
        <v>48</v>
      </c>
      <c r="L43" s="51">
        <f>SUM(L5:L35)</f>
        <v>480</v>
      </c>
      <c r="M43" s="12">
        <f>SUM(M38:M42)</f>
        <v>186</v>
      </c>
    </row>
    <row r="45" spans="1:10" ht="30.75" customHeight="1">
      <c r="A45" s="103" t="s">
        <v>188</v>
      </c>
      <c r="B45" s="50">
        <f>(M6-J43)/M6</f>
        <v>0.8817204301075269</v>
      </c>
      <c r="G45" s="193" t="s">
        <v>153</v>
      </c>
      <c r="H45" s="193"/>
      <c r="I45" s="193"/>
      <c r="J45" s="193"/>
    </row>
    <row r="46" spans="1:2" ht="25.5">
      <c r="A46" s="49" t="s">
        <v>189</v>
      </c>
      <c r="B46" s="50">
        <f>L43/M6</f>
        <v>0.10752688172043011</v>
      </c>
    </row>
    <row r="58" ht="12.75">
      <c r="D58" s="66"/>
    </row>
  </sheetData>
  <sheetProtection/>
  <mergeCells count="12">
    <mergeCell ref="J2:J4"/>
    <mergeCell ref="G45:J45"/>
    <mergeCell ref="C1:I1"/>
    <mergeCell ref="J1:L1"/>
    <mergeCell ref="C2:C4"/>
    <mergeCell ref="D2:D4"/>
    <mergeCell ref="E2:E4"/>
    <mergeCell ref="F2:F4"/>
    <mergeCell ref="G2:G4"/>
    <mergeCell ref="H2:H4"/>
    <mergeCell ref="I2:I4"/>
    <mergeCell ref="K2:L2"/>
  </mergeCells>
  <printOptions/>
  <pageMargins left="0.2362204724409449" right="0.2362204724409449" top="0.7480314960629921" bottom="0.7480314960629921" header="0.31496062992125984" footer="0.31496062992125984"/>
  <pageSetup horizontalDpi="200" verticalDpi="2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view="pageBreakPreview" zoomScaleSheetLayoutView="100" zoomScalePageLayoutView="0" workbookViewId="0" topLeftCell="A1">
      <selection activeCell="B32" sqref="B32"/>
    </sheetView>
  </sheetViews>
  <sheetFormatPr defaultColWidth="9.140625" defaultRowHeight="12.75"/>
  <cols>
    <col min="1" max="1" width="7.7109375" style="0" customWidth="1"/>
    <col min="2" max="2" width="24.140625" style="0" customWidth="1"/>
    <col min="3" max="3" width="4.7109375" style="0" customWidth="1"/>
    <col min="4" max="4" width="4.421875" style="0" customWidth="1"/>
    <col min="5" max="5" width="4.28125" style="0" customWidth="1"/>
    <col min="6" max="6" width="4.7109375" style="0" customWidth="1"/>
    <col min="7" max="7" width="4.28125" style="0" customWidth="1"/>
    <col min="8" max="8" width="4.421875" style="0" customWidth="1"/>
    <col min="9" max="9" width="4.7109375" style="0" customWidth="1"/>
  </cols>
  <sheetData>
    <row r="1" spans="1:13" ht="21" thickBot="1">
      <c r="A1" s="165" t="s">
        <v>0</v>
      </c>
      <c r="B1" s="194" t="s">
        <v>118</v>
      </c>
      <c r="C1" s="195" t="s">
        <v>4</v>
      </c>
      <c r="D1" s="195"/>
      <c r="E1" s="195"/>
      <c r="F1" s="195"/>
      <c r="G1" s="195"/>
      <c r="H1" s="195"/>
      <c r="I1" s="195"/>
      <c r="J1" s="172" t="s">
        <v>5</v>
      </c>
      <c r="K1" s="171"/>
      <c r="L1" s="173"/>
      <c r="M1" s="162" t="s">
        <v>117</v>
      </c>
    </row>
    <row r="2" spans="1:13" ht="16.5" customHeight="1" thickBot="1">
      <c r="A2" s="166"/>
      <c r="B2" s="194"/>
      <c r="C2" s="174" t="s">
        <v>182</v>
      </c>
      <c r="D2" s="177" t="s">
        <v>201</v>
      </c>
      <c r="E2" s="180" t="s">
        <v>202</v>
      </c>
      <c r="F2" s="162" t="s">
        <v>203</v>
      </c>
      <c r="G2" s="162" t="s">
        <v>204</v>
      </c>
      <c r="H2" s="162" t="s">
        <v>205</v>
      </c>
      <c r="I2" s="180"/>
      <c r="J2" s="169" t="s">
        <v>8</v>
      </c>
      <c r="K2" s="183" t="s">
        <v>9</v>
      </c>
      <c r="L2" s="184"/>
      <c r="M2" s="163"/>
    </row>
    <row r="3" spans="1:13" ht="12.75">
      <c r="A3" s="166"/>
      <c r="B3" s="194"/>
      <c r="C3" s="175"/>
      <c r="D3" s="178"/>
      <c r="E3" s="181"/>
      <c r="F3" s="163"/>
      <c r="G3" s="163"/>
      <c r="H3" s="163"/>
      <c r="I3" s="181"/>
      <c r="J3" s="185"/>
      <c r="K3" s="169" t="s">
        <v>119</v>
      </c>
      <c r="L3" s="169" t="s">
        <v>120</v>
      </c>
      <c r="M3" s="163"/>
    </row>
    <row r="4" spans="1:13" ht="33.75" customHeight="1" thickBot="1">
      <c r="A4" s="167"/>
      <c r="B4" s="194"/>
      <c r="C4" s="176"/>
      <c r="D4" s="179"/>
      <c r="E4" s="182"/>
      <c r="F4" s="164"/>
      <c r="G4" s="164"/>
      <c r="H4" s="164"/>
      <c r="I4" s="182"/>
      <c r="J4" s="170"/>
      <c r="K4" s="170"/>
      <c r="L4" s="170"/>
      <c r="M4" s="164"/>
    </row>
    <row r="5" spans="1:13" ht="18" customHeight="1" thickBot="1">
      <c r="A5" s="124">
        <v>1</v>
      </c>
      <c r="B5" s="125" t="s">
        <v>137</v>
      </c>
      <c r="C5" s="62" t="s">
        <v>184</v>
      </c>
      <c r="D5" s="62">
        <v>5</v>
      </c>
      <c r="E5" s="62">
        <v>5</v>
      </c>
      <c r="F5" s="62">
        <v>5</v>
      </c>
      <c r="G5" s="62">
        <v>5</v>
      </c>
      <c r="H5" s="62">
        <v>5</v>
      </c>
      <c r="I5" s="64"/>
      <c r="J5" s="64">
        <f>SUM(K5:L5)</f>
        <v>18</v>
      </c>
      <c r="K5" s="64">
        <v>2</v>
      </c>
      <c r="L5" s="64">
        <v>16</v>
      </c>
      <c r="M5" s="29">
        <v>6</v>
      </c>
    </row>
    <row r="6" spans="1:13" ht="15.75" customHeight="1" thickBot="1">
      <c r="A6" s="11">
        <v>2</v>
      </c>
      <c r="B6" s="77" t="s">
        <v>138</v>
      </c>
      <c r="C6" s="64">
        <v>4</v>
      </c>
      <c r="D6" s="64">
        <v>3</v>
      </c>
      <c r="E6" s="64">
        <v>4</v>
      </c>
      <c r="F6" s="64">
        <v>3</v>
      </c>
      <c r="G6" s="64">
        <v>4</v>
      </c>
      <c r="H6" s="64">
        <v>4</v>
      </c>
      <c r="I6" s="64"/>
      <c r="J6" s="64">
        <f aca="true" t="shared" si="0" ref="J6:J28">SUM(K6:L6)</f>
        <v>10</v>
      </c>
      <c r="K6" s="64">
        <v>6</v>
      </c>
      <c r="L6" s="64">
        <v>4</v>
      </c>
      <c r="M6" s="62">
        <v>3456</v>
      </c>
    </row>
    <row r="7" spans="1:13" ht="15.75" customHeight="1" thickBot="1">
      <c r="A7" s="99">
        <v>3</v>
      </c>
      <c r="B7" s="129" t="s">
        <v>139</v>
      </c>
      <c r="C7" s="86">
        <v>4</v>
      </c>
      <c r="D7" s="86">
        <v>5</v>
      </c>
      <c r="E7" s="86">
        <v>5</v>
      </c>
      <c r="F7" s="86">
        <v>5</v>
      </c>
      <c r="G7" s="86">
        <v>4</v>
      </c>
      <c r="H7" s="86">
        <v>5</v>
      </c>
      <c r="I7" s="64"/>
      <c r="J7" s="64">
        <f t="shared" si="0"/>
        <v>5</v>
      </c>
      <c r="K7" s="64">
        <v>2</v>
      </c>
      <c r="L7" s="64">
        <v>3</v>
      </c>
      <c r="M7" s="12"/>
    </row>
    <row r="8" spans="1:13" ht="15.75" customHeight="1" thickBot="1">
      <c r="A8" s="11">
        <v>4</v>
      </c>
      <c r="B8" s="77" t="s">
        <v>140</v>
      </c>
      <c r="C8" s="64">
        <v>5</v>
      </c>
      <c r="D8" s="64">
        <v>3</v>
      </c>
      <c r="E8" s="64">
        <v>4</v>
      </c>
      <c r="F8" s="64">
        <v>3</v>
      </c>
      <c r="G8" s="64">
        <v>3</v>
      </c>
      <c r="H8" s="64">
        <v>3</v>
      </c>
      <c r="I8" s="64"/>
      <c r="J8" s="85">
        <f t="shared" si="0"/>
        <v>32</v>
      </c>
      <c r="K8" s="85"/>
      <c r="L8" s="85">
        <v>32</v>
      </c>
      <c r="M8" s="12"/>
    </row>
    <row r="9" spans="1:13" ht="15.75" customHeight="1" thickBot="1">
      <c r="A9" s="99">
        <v>5</v>
      </c>
      <c r="B9" s="129" t="s">
        <v>141</v>
      </c>
      <c r="C9" s="86">
        <v>5</v>
      </c>
      <c r="D9" s="86">
        <v>4</v>
      </c>
      <c r="E9" s="86">
        <v>4</v>
      </c>
      <c r="F9" s="86">
        <v>4</v>
      </c>
      <c r="G9" s="86">
        <v>4</v>
      </c>
      <c r="H9" s="86">
        <v>4</v>
      </c>
      <c r="I9" s="64"/>
      <c r="J9" s="64">
        <f t="shared" si="0"/>
        <v>6</v>
      </c>
      <c r="K9" s="64">
        <v>2</v>
      </c>
      <c r="L9" s="64">
        <v>4</v>
      </c>
      <c r="M9" s="12"/>
    </row>
    <row r="10" spans="1:13" ht="15.75" customHeight="1" thickBot="1">
      <c r="A10" s="11">
        <v>6</v>
      </c>
      <c r="B10" s="77" t="s">
        <v>142</v>
      </c>
      <c r="C10" s="64">
        <v>5</v>
      </c>
      <c r="D10" s="64">
        <v>3</v>
      </c>
      <c r="E10" s="64">
        <v>4</v>
      </c>
      <c r="F10" s="64">
        <v>3</v>
      </c>
      <c r="G10" s="64">
        <v>3</v>
      </c>
      <c r="H10" s="64">
        <v>3</v>
      </c>
      <c r="I10" s="64"/>
      <c r="J10" s="64">
        <f t="shared" si="0"/>
        <v>8</v>
      </c>
      <c r="K10" s="67"/>
      <c r="L10" s="67">
        <v>8</v>
      </c>
      <c r="M10" s="12"/>
    </row>
    <row r="11" spans="1:13" ht="15.75" customHeight="1" thickBot="1">
      <c r="A11" s="124">
        <v>7</v>
      </c>
      <c r="B11" s="125" t="s">
        <v>143</v>
      </c>
      <c r="C11" s="62">
        <v>5</v>
      </c>
      <c r="D11" s="62">
        <v>5</v>
      </c>
      <c r="E11" s="62">
        <v>5</v>
      </c>
      <c r="F11" s="62">
        <v>5</v>
      </c>
      <c r="G11" s="62">
        <v>5</v>
      </c>
      <c r="H11" s="62">
        <v>5</v>
      </c>
      <c r="I11" s="64"/>
      <c r="J11" s="64">
        <f t="shared" si="0"/>
        <v>34</v>
      </c>
      <c r="K11" s="69">
        <v>34</v>
      </c>
      <c r="L11" s="69"/>
      <c r="M11" s="12"/>
    </row>
    <row r="12" spans="1:14" ht="15.75" customHeight="1" thickBot="1">
      <c r="A12" s="11">
        <v>8</v>
      </c>
      <c r="B12" s="77" t="s">
        <v>144</v>
      </c>
      <c r="C12" s="64">
        <v>4</v>
      </c>
      <c r="D12" s="64">
        <v>3</v>
      </c>
      <c r="E12" s="64">
        <v>3</v>
      </c>
      <c r="F12" s="64">
        <v>3</v>
      </c>
      <c r="G12" s="64">
        <v>3</v>
      </c>
      <c r="H12" s="64">
        <v>3</v>
      </c>
      <c r="I12" s="64"/>
      <c r="J12" s="64">
        <f t="shared" si="0"/>
        <v>30</v>
      </c>
      <c r="K12" s="64">
        <v>2</v>
      </c>
      <c r="L12" s="64">
        <v>28</v>
      </c>
      <c r="M12" s="62"/>
      <c r="N12" s="132">
        <v>5</v>
      </c>
    </row>
    <row r="13" spans="1:14" ht="15.75" customHeight="1" thickBot="1">
      <c r="A13" s="11">
        <v>9</v>
      </c>
      <c r="B13" s="77" t="s">
        <v>145</v>
      </c>
      <c r="C13" s="64">
        <v>4</v>
      </c>
      <c r="D13" s="64">
        <v>3</v>
      </c>
      <c r="E13" s="64">
        <v>4</v>
      </c>
      <c r="F13" s="64">
        <v>3</v>
      </c>
      <c r="G13" s="64">
        <v>3</v>
      </c>
      <c r="H13" s="64">
        <v>3</v>
      </c>
      <c r="I13" s="64"/>
      <c r="J13" s="64">
        <f t="shared" si="0"/>
        <v>28</v>
      </c>
      <c r="K13" s="64">
        <v>8</v>
      </c>
      <c r="L13" s="64">
        <v>20</v>
      </c>
      <c r="M13" s="86"/>
      <c r="N13" s="132">
        <v>9</v>
      </c>
    </row>
    <row r="14" spans="1:14" ht="15.75" customHeight="1" thickBot="1">
      <c r="A14" s="99">
        <v>10</v>
      </c>
      <c r="B14" s="129" t="s">
        <v>146</v>
      </c>
      <c r="C14" s="86">
        <v>4</v>
      </c>
      <c r="D14" s="86">
        <v>4</v>
      </c>
      <c r="E14" s="86">
        <v>5</v>
      </c>
      <c r="F14" s="86">
        <v>4</v>
      </c>
      <c r="G14" s="86">
        <v>5</v>
      </c>
      <c r="H14" s="86">
        <v>5</v>
      </c>
      <c r="I14" s="64"/>
      <c r="J14" s="64">
        <f t="shared" si="0"/>
        <v>20</v>
      </c>
      <c r="K14" s="64">
        <v>4</v>
      </c>
      <c r="L14" s="64">
        <v>16</v>
      </c>
      <c r="M14" s="119"/>
      <c r="N14" s="132">
        <v>1</v>
      </c>
    </row>
    <row r="15" spans="1:14" ht="15.75" customHeight="1" thickBot="1">
      <c r="A15" s="11">
        <v>11</v>
      </c>
      <c r="B15" s="77" t="s">
        <v>159</v>
      </c>
      <c r="C15" s="64">
        <v>3</v>
      </c>
      <c r="D15" s="64">
        <v>3</v>
      </c>
      <c r="E15" s="64">
        <v>4</v>
      </c>
      <c r="F15" s="64"/>
      <c r="G15" s="64">
        <v>3</v>
      </c>
      <c r="H15" s="64">
        <v>3</v>
      </c>
      <c r="I15" s="64"/>
      <c r="J15" s="64">
        <f t="shared" si="0"/>
        <v>16</v>
      </c>
      <c r="K15" s="64">
        <v>4</v>
      </c>
      <c r="L15" s="64">
        <v>12</v>
      </c>
      <c r="M15" s="85"/>
      <c r="N15" s="132">
        <v>1</v>
      </c>
    </row>
    <row r="16" spans="1:13" ht="15.75" customHeight="1" thickBot="1">
      <c r="A16" s="99">
        <v>12</v>
      </c>
      <c r="B16" s="129" t="s">
        <v>160</v>
      </c>
      <c r="C16" s="86">
        <v>5</v>
      </c>
      <c r="D16" s="86">
        <v>4</v>
      </c>
      <c r="E16" s="86">
        <v>4</v>
      </c>
      <c r="F16" s="86">
        <v>4</v>
      </c>
      <c r="G16" s="86">
        <v>4</v>
      </c>
      <c r="H16" s="86">
        <v>4</v>
      </c>
      <c r="I16" s="64"/>
      <c r="J16" s="64">
        <f t="shared" si="0"/>
        <v>18</v>
      </c>
      <c r="K16" s="67">
        <v>6</v>
      </c>
      <c r="L16" s="67">
        <v>12</v>
      </c>
      <c r="M16" s="12"/>
    </row>
    <row r="17" spans="1:14" ht="15.75" customHeight="1" thickBot="1">
      <c r="A17" s="99">
        <v>13</v>
      </c>
      <c r="B17" s="129" t="s">
        <v>161</v>
      </c>
      <c r="C17" s="86">
        <v>5</v>
      </c>
      <c r="D17" s="86">
        <v>5</v>
      </c>
      <c r="E17" s="86">
        <v>5</v>
      </c>
      <c r="F17" s="86">
        <v>5</v>
      </c>
      <c r="G17" s="86">
        <v>5</v>
      </c>
      <c r="H17" s="86">
        <v>4</v>
      </c>
      <c r="I17" s="64"/>
      <c r="J17" s="64">
        <f t="shared" si="0"/>
        <v>30</v>
      </c>
      <c r="K17" s="75">
        <v>4</v>
      </c>
      <c r="L17" s="75">
        <v>26</v>
      </c>
      <c r="M17" s="12"/>
      <c r="N17" s="132"/>
    </row>
    <row r="18" spans="1:14" ht="15.75" customHeight="1" thickBot="1">
      <c r="A18" s="11">
        <v>14</v>
      </c>
      <c r="B18" s="78" t="s">
        <v>162</v>
      </c>
      <c r="C18" s="64">
        <v>4</v>
      </c>
      <c r="D18" s="64">
        <v>3</v>
      </c>
      <c r="E18" s="64">
        <v>4</v>
      </c>
      <c r="F18" s="64">
        <v>3</v>
      </c>
      <c r="G18" s="64">
        <v>3</v>
      </c>
      <c r="H18" s="64">
        <v>3</v>
      </c>
      <c r="I18" s="64"/>
      <c r="J18" s="85">
        <f>SUM(K18:L18)</f>
        <v>50</v>
      </c>
      <c r="K18" s="85">
        <v>2</v>
      </c>
      <c r="L18" s="85">
        <v>48</v>
      </c>
      <c r="M18" s="12"/>
      <c r="N18" s="132"/>
    </row>
    <row r="19" spans="1:14" ht="15.75" customHeight="1" thickBot="1">
      <c r="A19" s="99">
        <v>15</v>
      </c>
      <c r="B19" s="130" t="s">
        <v>163</v>
      </c>
      <c r="C19" s="86">
        <v>5</v>
      </c>
      <c r="D19" s="86">
        <v>4</v>
      </c>
      <c r="E19" s="86">
        <v>5</v>
      </c>
      <c r="F19" s="86">
        <v>4</v>
      </c>
      <c r="G19" s="86">
        <v>4</v>
      </c>
      <c r="H19" s="86">
        <v>5</v>
      </c>
      <c r="I19" s="64"/>
      <c r="J19" s="64">
        <f t="shared" si="0"/>
        <v>86</v>
      </c>
      <c r="K19" s="64"/>
      <c r="L19" s="64">
        <v>86</v>
      </c>
      <c r="M19" s="12"/>
      <c r="N19" s="132"/>
    </row>
    <row r="20" spans="1:13" ht="15.75" customHeight="1" thickBot="1">
      <c r="A20" s="120">
        <v>16</v>
      </c>
      <c r="B20" s="128" t="s">
        <v>164</v>
      </c>
      <c r="C20" s="119" t="s">
        <v>116</v>
      </c>
      <c r="D20" s="119">
        <v>4</v>
      </c>
      <c r="E20" s="119">
        <v>5</v>
      </c>
      <c r="F20" s="119">
        <v>4</v>
      </c>
      <c r="G20" s="119">
        <v>4</v>
      </c>
      <c r="H20" s="119">
        <v>4</v>
      </c>
      <c r="I20" s="64"/>
      <c r="J20" s="64">
        <f t="shared" si="0"/>
        <v>8</v>
      </c>
      <c r="K20" s="64">
        <v>2</v>
      </c>
      <c r="L20" s="64">
        <v>6</v>
      </c>
      <c r="M20" s="12"/>
    </row>
    <row r="21" spans="1:13" ht="15.75" customHeight="1" thickBot="1">
      <c r="A21" s="101">
        <v>17</v>
      </c>
      <c r="B21" s="127" t="s">
        <v>165</v>
      </c>
      <c r="C21" s="85" t="s">
        <v>183</v>
      </c>
      <c r="D21" s="85" t="s">
        <v>116</v>
      </c>
      <c r="E21" s="85">
        <v>4</v>
      </c>
      <c r="F21" s="85" t="s">
        <v>116</v>
      </c>
      <c r="G21" s="85" t="s">
        <v>116</v>
      </c>
      <c r="H21" s="85" t="s">
        <v>116</v>
      </c>
      <c r="I21" s="64"/>
      <c r="J21" s="64">
        <f t="shared" si="0"/>
        <v>12</v>
      </c>
      <c r="K21" s="64">
        <v>2</v>
      </c>
      <c r="L21" s="64">
        <v>10</v>
      </c>
      <c r="M21" s="12"/>
    </row>
    <row r="22" spans="1:13" ht="15.75" customHeight="1" thickBot="1">
      <c r="A22" s="124">
        <v>18</v>
      </c>
      <c r="B22" s="126" t="s">
        <v>166</v>
      </c>
      <c r="C22" s="62">
        <v>5</v>
      </c>
      <c r="D22" s="62">
        <v>5</v>
      </c>
      <c r="E22" s="62">
        <v>5</v>
      </c>
      <c r="F22" s="62">
        <v>5</v>
      </c>
      <c r="G22" s="62">
        <v>5</v>
      </c>
      <c r="H22" s="62">
        <v>5</v>
      </c>
      <c r="I22" s="64"/>
      <c r="J22" s="64">
        <f t="shared" si="0"/>
        <v>34</v>
      </c>
      <c r="K22" s="64">
        <v>34</v>
      </c>
      <c r="L22" s="64"/>
      <c r="M22" s="12"/>
    </row>
    <row r="23" spans="1:13" ht="15.75" customHeight="1" thickBot="1">
      <c r="A23" s="11">
        <v>19</v>
      </c>
      <c r="B23" s="78" t="s">
        <v>167</v>
      </c>
      <c r="C23" s="64">
        <v>4</v>
      </c>
      <c r="D23" s="64">
        <v>3</v>
      </c>
      <c r="E23" s="64">
        <v>3</v>
      </c>
      <c r="F23" s="64">
        <v>3</v>
      </c>
      <c r="G23" s="64">
        <v>3</v>
      </c>
      <c r="H23" s="64">
        <v>3</v>
      </c>
      <c r="I23" s="64"/>
      <c r="J23" s="64">
        <f t="shared" si="0"/>
        <v>20</v>
      </c>
      <c r="K23" s="67">
        <v>10</v>
      </c>
      <c r="L23" s="67">
        <v>10</v>
      </c>
      <c r="M23" s="12"/>
    </row>
    <row r="24" spans="1:13" ht="15.75" customHeight="1" thickBot="1">
      <c r="A24" s="124">
        <v>20</v>
      </c>
      <c r="B24" s="126" t="s">
        <v>168</v>
      </c>
      <c r="C24" s="62">
        <v>5</v>
      </c>
      <c r="D24" s="62">
        <v>5</v>
      </c>
      <c r="E24" s="62">
        <v>5</v>
      </c>
      <c r="F24" s="62">
        <v>5</v>
      </c>
      <c r="G24" s="62">
        <v>5</v>
      </c>
      <c r="H24" s="62">
        <v>5</v>
      </c>
      <c r="I24" s="64"/>
      <c r="J24" s="64">
        <f t="shared" si="0"/>
        <v>34</v>
      </c>
      <c r="K24" s="75">
        <v>18</v>
      </c>
      <c r="L24" s="75">
        <v>16</v>
      </c>
      <c r="M24" s="12"/>
    </row>
    <row r="25" spans="1:13" ht="15.75" customHeight="1" thickBot="1">
      <c r="A25" s="124">
        <v>21</v>
      </c>
      <c r="B25" s="126" t="s">
        <v>158</v>
      </c>
      <c r="C25" s="62">
        <v>5</v>
      </c>
      <c r="D25" s="62">
        <v>5</v>
      </c>
      <c r="E25" s="62">
        <v>5</v>
      </c>
      <c r="F25" s="62">
        <v>5</v>
      </c>
      <c r="G25" s="62">
        <v>5</v>
      </c>
      <c r="H25" s="62">
        <v>5</v>
      </c>
      <c r="I25" s="64"/>
      <c r="J25" s="64">
        <f t="shared" si="0"/>
        <v>0</v>
      </c>
      <c r="K25" s="64"/>
      <c r="L25" s="64"/>
      <c r="M25" s="12"/>
    </row>
    <row r="26" spans="1:13" ht="15.75" customHeight="1" thickBot="1">
      <c r="A26" s="99">
        <v>22</v>
      </c>
      <c r="B26" s="130" t="s">
        <v>157</v>
      </c>
      <c r="C26" s="86">
        <v>5</v>
      </c>
      <c r="D26" s="86">
        <v>5</v>
      </c>
      <c r="E26" s="86">
        <v>5</v>
      </c>
      <c r="F26" s="86">
        <v>5</v>
      </c>
      <c r="G26" s="86">
        <v>4</v>
      </c>
      <c r="H26" s="86">
        <v>5</v>
      </c>
      <c r="I26" s="64"/>
      <c r="J26" s="64">
        <f>SUM(K26:L26)</f>
        <v>8</v>
      </c>
      <c r="K26" s="64">
        <v>2</v>
      </c>
      <c r="L26" s="64">
        <v>6</v>
      </c>
      <c r="M26" s="12"/>
    </row>
    <row r="27" spans="1:13" ht="15.75" customHeight="1" thickBot="1">
      <c r="A27" s="99">
        <v>23</v>
      </c>
      <c r="B27" s="130" t="s">
        <v>156</v>
      </c>
      <c r="C27" s="86" t="s">
        <v>183</v>
      </c>
      <c r="D27" s="86">
        <v>4</v>
      </c>
      <c r="E27" s="86">
        <v>5</v>
      </c>
      <c r="F27" s="86">
        <v>4</v>
      </c>
      <c r="G27" s="86">
        <v>4</v>
      </c>
      <c r="H27" s="86">
        <v>4</v>
      </c>
      <c r="I27" s="64"/>
      <c r="J27" s="64">
        <f t="shared" si="0"/>
        <v>8</v>
      </c>
      <c r="K27" s="64">
        <v>6</v>
      </c>
      <c r="L27" s="64">
        <v>2</v>
      </c>
      <c r="M27" s="12"/>
    </row>
    <row r="28" spans="1:13" ht="15.75" customHeight="1" thickBot="1">
      <c r="A28" s="99">
        <v>24</v>
      </c>
      <c r="B28" s="131" t="s">
        <v>155</v>
      </c>
      <c r="C28" s="86">
        <v>4</v>
      </c>
      <c r="D28" s="86">
        <v>4</v>
      </c>
      <c r="E28" s="86">
        <v>5</v>
      </c>
      <c r="F28" s="86">
        <v>4</v>
      </c>
      <c r="G28" s="86">
        <v>4</v>
      </c>
      <c r="H28" s="86">
        <v>4</v>
      </c>
      <c r="I28" s="64"/>
      <c r="J28" s="64">
        <f t="shared" si="0"/>
        <v>10</v>
      </c>
      <c r="K28" s="64">
        <v>2</v>
      </c>
      <c r="L28" s="64">
        <v>8</v>
      </c>
      <c r="M28" s="12"/>
    </row>
    <row r="29" spans="1:13" ht="15.75" customHeight="1" thickBot="1">
      <c r="A29" s="79"/>
      <c r="B29" s="17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12"/>
    </row>
    <row r="30" spans="1:14" ht="21" customHeight="1" thickBot="1">
      <c r="A30" s="30" t="s">
        <v>128</v>
      </c>
      <c r="B30" s="43">
        <f>(M38-M37+M36)/M38</f>
        <v>0.965034965034965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31"/>
      <c r="N30" s="44">
        <f>(5*M33+4*M34+3*M35+M36*M37*2)-2*M5*E38</f>
        <v>288</v>
      </c>
    </row>
    <row r="31" spans="1:14" ht="30.75" customHeight="1" thickBot="1">
      <c r="A31" s="23" t="s">
        <v>121</v>
      </c>
      <c r="B31" s="63">
        <f>N30/N31</f>
        <v>0.6666666666666666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31"/>
      <c r="N31" s="44">
        <f>3*M5*E38</f>
        <v>432</v>
      </c>
    </row>
    <row r="32" spans="1:13" ht="16.5" thickBot="1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6.5" thickBot="1">
      <c r="A33" s="11"/>
      <c r="B33" s="13" t="s">
        <v>40</v>
      </c>
      <c r="C33" s="12">
        <f aca="true" t="shared" si="1" ref="C33:I33">COUNTIF(C5:C29,5)</f>
        <v>11</v>
      </c>
      <c r="D33" s="12">
        <f t="shared" si="1"/>
        <v>8</v>
      </c>
      <c r="E33" s="12">
        <f t="shared" si="1"/>
        <v>13</v>
      </c>
      <c r="F33" s="12">
        <f t="shared" si="1"/>
        <v>8</v>
      </c>
      <c r="G33" s="12">
        <f t="shared" si="1"/>
        <v>7</v>
      </c>
      <c r="H33" s="12">
        <f t="shared" si="1"/>
        <v>9</v>
      </c>
      <c r="I33" s="12">
        <f t="shared" si="1"/>
        <v>0</v>
      </c>
      <c r="J33" s="12"/>
      <c r="K33" s="12"/>
      <c r="L33" s="12"/>
      <c r="M33" s="24">
        <f>SUM(C33:L33)</f>
        <v>56</v>
      </c>
    </row>
    <row r="34" spans="1:13" ht="16.5" thickBot="1">
      <c r="A34" s="11"/>
      <c r="B34" s="13" t="s">
        <v>41</v>
      </c>
      <c r="C34" s="12">
        <f>COUNTIF(C5:C29,4)+3</f>
        <v>11</v>
      </c>
      <c r="D34" s="12">
        <f aca="true" t="shared" si="2" ref="D34:I34">COUNTIF(D5:D29,4)</f>
        <v>7</v>
      </c>
      <c r="E34" s="12">
        <f t="shared" si="2"/>
        <v>9</v>
      </c>
      <c r="F34" s="12">
        <f t="shared" si="2"/>
        <v>7</v>
      </c>
      <c r="G34" s="12">
        <f t="shared" si="2"/>
        <v>9</v>
      </c>
      <c r="H34" s="12">
        <f t="shared" si="2"/>
        <v>7</v>
      </c>
      <c r="I34" s="12">
        <f t="shared" si="2"/>
        <v>0</v>
      </c>
      <c r="J34" s="12"/>
      <c r="K34" s="12"/>
      <c r="L34" s="12"/>
      <c r="M34" s="24">
        <f>SUM(C34:L34)</f>
        <v>50</v>
      </c>
    </row>
    <row r="35" spans="1:13" ht="16.5" thickBot="1">
      <c r="A35" s="11"/>
      <c r="B35" s="13" t="s">
        <v>42</v>
      </c>
      <c r="C35" s="12">
        <f aca="true" t="shared" si="3" ref="C35:I35">COUNTIF(C5:C29,3)</f>
        <v>1</v>
      </c>
      <c r="D35" s="12">
        <f t="shared" si="3"/>
        <v>8</v>
      </c>
      <c r="E35" s="12">
        <f t="shared" si="3"/>
        <v>2</v>
      </c>
      <c r="F35" s="12">
        <f t="shared" si="3"/>
        <v>7</v>
      </c>
      <c r="G35" s="12">
        <f t="shared" si="3"/>
        <v>7</v>
      </c>
      <c r="H35" s="12">
        <f t="shared" si="3"/>
        <v>7</v>
      </c>
      <c r="I35" s="12">
        <f t="shared" si="3"/>
        <v>0</v>
      </c>
      <c r="J35" s="12"/>
      <c r="K35" s="12"/>
      <c r="L35" s="12"/>
      <c r="M35" s="24">
        <f>SUM(C35:L35)</f>
        <v>32</v>
      </c>
    </row>
    <row r="36" spans="1:13" ht="16.5" thickBot="1">
      <c r="A36" s="18"/>
      <c r="B36" s="5" t="s">
        <v>43</v>
      </c>
      <c r="C36" s="19">
        <f aca="true" t="shared" si="4" ref="C36:I36">COUNTIF(C5:C29,2)</f>
        <v>0</v>
      </c>
      <c r="D36" s="19">
        <f t="shared" si="4"/>
        <v>0</v>
      </c>
      <c r="E36" s="19">
        <f t="shared" si="4"/>
        <v>0</v>
      </c>
      <c r="F36" s="19">
        <f t="shared" si="4"/>
        <v>0</v>
      </c>
      <c r="G36" s="19">
        <f t="shared" si="4"/>
        <v>0</v>
      </c>
      <c r="H36" s="19">
        <f t="shared" si="4"/>
        <v>0</v>
      </c>
      <c r="I36" s="19">
        <f t="shared" si="4"/>
        <v>0</v>
      </c>
      <c r="J36" s="19"/>
      <c r="K36" s="19"/>
      <c r="L36" s="19"/>
      <c r="M36" s="24">
        <f>SUM(C36:L36)</f>
        <v>0</v>
      </c>
    </row>
    <row r="37" spans="1:13" ht="16.5" thickBot="1">
      <c r="A37" s="17"/>
      <c r="B37" s="20" t="s">
        <v>116</v>
      </c>
      <c r="C37" s="21">
        <v>1</v>
      </c>
      <c r="D37" s="17">
        <v>1</v>
      </c>
      <c r="E37" s="17"/>
      <c r="F37" s="17">
        <v>1</v>
      </c>
      <c r="G37" s="17">
        <v>1</v>
      </c>
      <c r="H37" s="17">
        <v>1</v>
      </c>
      <c r="I37" s="17"/>
      <c r="J37" s="17"/>
      <c r="K37" s="17"/>
      <c r="L37" s="17"/>
      <c r="M37" s="24">
        <f>SUM(C37:L37)</f>
        <v>5</v>
      </c>
    </row>
    <row r="38" spans="1:13" ht="16.5" thickBot="1">
      <c r="A38" s="11"/>
      <c r="B38" s="13" t="s">
        <v>44</v>
      </c>
      <c r="C38" s="12">
        <f aca="true" t="shared" si="5" ref="C38:I38">SUM(C33:C37)</f>
        <v>24</v>
      </c>
      <c r="D38" s="12">
        <f t="shared" si="5"/>
        <v>24</v>
      </c>
      <c r="E38" s="12">
        <f t="shared" si="5"/>
        <v>24</v>
      </c>
      <c r="F38" s="12">
        <f t="shared" si="5"/>
        <v>23</v>
      </c>
      <c r="G38" s="12">
        <f t="shared" si="5"/>
        <v>24</v>
      </c>
      <c r="H38" s="12">
        <f t="shared" si="5"/>
        <v>24</v>
      </c>
      <c r="I38" s="12">
        <f t="shared" si="5"/>
        <v>0</v>
      </c>
      <c r="J38" s="22">
        <f>SUM(J5:J29)</f>
        <v>525</v>
      </c>
      <c r="K38" s="22">
        <f>SUM(K5:K29)</f>
        <v>152</v>
      </c>
      <c r="L38" s="45">
        <f>SUM(L5:L29)</f>
        <v>373</v>
      </c>
      <c r="M38" s="34">
        <f>SUM(M33:M37)</f>
        <v>143</v>
      </c>
    </row>
    <row r="40" spans="1:10" ht="35.25">
      <c r="A40" s="49" t="s">
        <v>129</v>
      </c>
      <c r="B40" s="50">
        <f>(M6-L38)/M6</f>
        <v>0.8920717592592593</v>
      </c>
      <c r="E40" s="196" t="s">
        <v>154</v>
      </c>
      <c r="F40" s="196"/>
      <c r="G40" s="196"/>
      <c r="H40" s="196"/>
      <c r="I40" s="196"/>
      <c r="J40" s="196"/>
    </row>
    <row r="41" spans="1:2" ht="25.5">
      <c r="A41" s="49" t="s">
        <v>130</v>
      </c>
      <c r="B41" s="50">
        <f>L38/M6</f>
        <v>0.10792824074074074</v>
      </c>
    </row>
  </sheetData>
  <sheetProtection/>
  <mergeCells count="17">
    <mergeCell ref="M1:M4"/>
    <mergeCell ref="C2:C4"/>
    <mergeCell ref="D2:D4"/>
    <mergeCell ref="E2:E4"/>
    <mergeCell ref="I2:I4"/>
    <mergeCell ref="E40:J40"/>
    <mergeCell ref="F2:F4"/>
    <mergeCell ref="A1:A4"/>
    <mergeCell ref="B1:B4"/>
    <mergeCell ref="C1:I1"/>
    <mergeCell ref="J1:L1"/>
    <mergeCell ref="J2:J4"/>
    <mergeCell ref="K2:L2"/>
    <mergeCell ref="K3:K4"/>
    <mergeCell ref="L3:L4"/>
    <mergeCell ref="H2:H4"/>
    <mergeCell ref="G2:G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  <colBreaks count="1" manualBreakCount="1">
    <brk id="14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47"/>
  <sheetViews>
    <sheetView view="pageBreakPreview" zoomScaleSheetLayoutView="100" zoomScalePageLayoutView="0" workbookViewId="0" topLeftCell="A1">
      <selection activeCell="O32" sqref="O32:P32"/>
    </sheetView>
  </sheetViews>
  <sheetFormatPr defaultColWidth="9.140625" defaultRowHeight="12.75"/>
  <cols>
    <col min="1" max="1" width="5.28125" style="0" customWidth="1"/>
    <col min="2" max="2" width="15.7109375" style="0" customWidth="1"/>
    <col min="3" max="3" width="4.00390625" style="0" customWidth="1"/>
    <col min="4" max="4" width="4.28125" style="0" customWidth="1"/>
    <col min="5" max="5" width="4.140625" style="0" customWidth="1"/>
    <col min="6" max="6" width="3.8515625" style="0" customWidth="1"/>
    <col min="7" max="7" width="4.28125" style="0" customWidth="1"/>
    <col min="8" max="8" width="4.57421875" style="0" customWidth="1"/>
    <col min="9" max="9" width="4.7109375" style="0" customWidth="1"/>
    <col min="10" max="10" width="4.140625" style="0" customWidth="1"/>
    <col min="11" max="11" width="8.00390625" style="0" customWidth="1"/>
    <col min="12" max="13" width="7.57421875" style="0" customWidth="1"/>
    <col min="14" max="14" width="7.7109375" style="0" customWidth="1"/>
    <col min="15" max="15" width="7.00390625" style="0" customWidth="1"/>
  </cols>
  <sheetData>
    <row r="1" spans="1:14" ht="19.5" thickBot="1">
      <c r="A1" s="1" t="s">
        <v>0</v>
      </c>
      <c r="B1" s="81" t="s">
        <v>2</v>
      </c>
      <c r="C1" s="172" t="s">
        <v>4</v>
      </c>
      <c r="D1" s="171"/>
      <c r="E1" s="171"/>
      <c r="F1" s="171"/>
      <c r="G1" s="171"/>
      <c r="H1" s="171"/>
      <c r="I1" s="171"/>
      <c r="J1" s="171"/>
      <c r="K1" s="172" t="s">
        <v>5</v>
      </c>
      <c r="L1" s="171"/>
      <c r="M1" s="173"/>
      <c r="N1" s="8" t="s">
        <v>6</v>
      </c>
    </row>
    <row r="2" spans="1:14" ht="16.5" customHeight="1" thickBot="1">
      <c r="A2" s="2" t="s">
        <v>1</v>
      </c>
      <c r="B2" s="82" t="s">
        <v>191</v>
      </c>
      <c r="C2" s="191" t="s">
        <v>193</v>
      </c>
      <c r="D2" s="177" t="s">
        <v>194</v>
      </c>
      <c r="E2" s="180" t="s">
        <v>211</v>
      </c>
      <c r="F2" s="162" t="s">
        <v>195</v>
      </c>
      <c r="G2" s="162" t="s">
        <v>196</v>
      </c>
      <c r="H2" s="180" t="s">
        <v>182</v>
      </c>
      <c r="I2" s="162" t="s">
        <v>212</v>
      </c>
      <c r="J2" s="180" t="s">
        <v>213</v>
      </c>
      <c r="K2" s="169" t="s">
        <v>8</v>
      </c>
      <c r="L2" s="183" t="s">
        <v>9</v>
      </c>
      <c r="M2" s="184"/>
      <c r="N2" s="9" t="s">
        <v>7</v>
      </c>
    </row>
    <row r="3" spans="1:14" ht="18.75">
      <c r="A3" s="3"/>
      <c r="B3" s="82" t="s">
        <v>192</v>
      </c>
      <c r="C3" s="192"/>
      <c r="D3" s="178"/>
      <c r="E3" s="181"/>
      <c r="F3" s="163"/>
      <c r="G3" s="163"/>
      <c r="H3" s="181"/>
      <c r="I3" s="163"/>
      <c r="J3" s="181"/>
      <c r="K3" s="185"/>
      <c r="L3" s="9" t="s">
        <v>10</v>
      </c>
      <c r="M3" s="9" t="s">
        <v>12</v>
      </c>
      <c r="N3" s="6"/>
    </row>
    <row r="4" spans="1:14" ht="26.25" customHeight="1" thickBot="1">
      <c r="A4" s="4"/>
      <c r="B4" s="7"/>
      <c r="C4" s="199"/>
      <c r="D4" s="179"/>
      <c r="E4" s="182"/>
      <c r="F4" s="164"/>
      <c r="G4" s="164"/>
      <c r="H4" s="182"/>
      <c r="I4" s="164"/>
      <c r="J4" s="182"/>
      <c r="K4" s="170"/>
      <c r="L4" s="10" t="s">
        <v>11</v>
      </c>
      <c r="M4" s="10" t="s">
        <v>13</v>
      </c>
      <c r="N4" s="7"/>
    </row>
    <row r="5" spans="1:14" ht="15.75" customHeight="1" thickBot="1">
      <c r="A5" s="99">
        <v>1</v>
      </c>
      <c r="B5" s="100" t="s">
        <v>14</v>
      </c>
      <c r="C5" s="86">
        <v>5</v>
      </c>
      <c r="D5" s="86">
        <v>5</v>
      </c>
      <c r="E5" s="86">
        <v>5</v>
      </c>
      <c r="F5" s="86">
        <v>5</v>
      </c>
      <c r="G5" s="86">
        <v>5</v>
      </c>
      <c r="H5" s="86">
        <v>4</v>
      </c>
      <c r="I5" s="86">
        <v>5</v>
      </c>
      <c r="J5" s="86">
        <v>4</v>
      </c>
      <c r="K5" s="64">
        <f>SUM(L5:M5)</f>
        <v>24</v>
      </c>
      <c r="L5" s="64">
        <v>24</v>
      </c>
      <c r="M5" s="64"/>
      <c r="N5" s="46">
        <v>8</v>
      </c>
    </row>
    <row r="6" spans="1:14" ht="15.75" customHeight="1" thickBot="1">
      <c r="A6" s="101">
        <v>2</v>
      </c>
      <c r="B6" s="102" t="s">
        <v>15</v>
      </c>
      <c r="C6" s="85">
        <v>3</v>
      </c>
      <c r="D6" s="85" t="s">
        <v>116</v>
      </c>
      <c r="E6" s="85">
        <v>3</v>
      </c>
      <c r="F6" s="85">
        <v>3</v>
      </c>
      <c r="G6" s="85" t="s">
        <v>116</v>
      </c>
      <c r="H6" s="85">
        <v>4</v>
      </c>
      <c r="I6" s="85" t="s">
        <v>116</v>
      </c>
      <c r="J6" s="85">
        <v>3</v>
      </c>
      <c r="K6" s="64">
        <f aca="true" t="shared" si="0" ref="K6:K36">SUM(L6:M6)</f>
        <v>80</v>
      </c>
      <c r="L6" s="64">
        <v>80</v>
      </c>
      <c r="M6" s="64"/>
      <c r="N6" s="48">
        <v>4608</v>
      </c>
    </row>
    <row r="7" spans="1:14" ht="15.75" customHeight="1" thickBot="1">
      <c r="A7" s="99">
        <v>3</v>
      </c>
      <c r="B7" s="100" t="s">
        <v>16</v>
      </c>
      <c r="C7" s="86">
        <v>4</v>
      </c>
      <c r="D7" s="86">
        <v>4</v>
      </c>
      <c r="E7" s="86">
        <v>4</v>
      </c>
      <c r="F7" s="86">
        <v>4</v>
      </c>
      <c r="G7" s="86">
        <v>5</v>
      </c>
      <c r="H7" s="86">
        <v>4</v>
      </c>
      <c r="I7" s="86">
        <v>5</v>
      </c>
      <c r="J7" s="86">
        <v>4</v>
      </c>
      <c r="K7" s="64">
        <f t="shared" si="0"/>
        <v>12</v>
      </c>
      <c r="L7" s="64">
        <v>12</v>
      </c>
      <c r="M7" s="64"/>
      <c r="N7" s="12"/>
    </row>
    <row r="8" spans="1:16" ht="15.75" customHeight="1" thickBot="1">
      <c r="A8" s="99">
        <v>4</v>
      </c>
      <c r="B8" s="100" t="s">
        <v>17</v>
      </c>
      <c r="C8" s="86">
        <v>5</v>
      </c>
      <c r="D8" s="86">
        <v>5</v>
      </c>
      <c r="E8" s="86">
        <v>5</v>
      </c>
      <c r="F8" s="86"/>
      <c r="G8" s="86">
        <v>4</v>
      </c>
      <c r="H8" s="86">
        <v>5</v>
      </c>
      <c r="I8" s="86">
        <v>4</v>
      </c>
      <c r="J8" s="86">
        <v>5</v>
      </c>
      <c r="K8" s="64">
        <f t="shared" si="0"/>
        <v>0</v>
      </c>
      <c r="L8" s="64"/>
      <c r="M8" s="64"/>
      <c r="N8" s="31"/>
      <c r="O8" s="144"/>
      <c r="P8" s="105">
        <v>3</v>
      </c>
    </row>
    <row r="9" spans="1:16" ht="15.75" customHeight="1" thickBot="1">
      <c r="A9" s="120">
        <v>5</v>
      </c>
      <c r="B9" s="121" t="s">
        <v>18</v>
      </c>
      <c r="C9" s="119">
        <v>4</v>
      </c>
      <c r="D9" s="119">
        <v>4</v>
      </c>
      <c r="E9" s="119">
        <v>4</v>
      </c>
      <c r="F9" s="119"/>
      <c r="G9" s="119">
        <v>3</v>
      </c>
      <c r="H9" s="119">
        <v>4</v>
      </c>
      <c r="I9" s="119">
        <v>4</v>
      </c>
      <c r="J9" s="119">
        <v>4</v>
      </c>
      <c r="K9" s="64">
        <f t="shared" si="0"/>
        <v>22</v>
      </c>
      <c r="L9" s="64"/>
      <c r="M9" s="64">
        <v>22</v>
      </c>
      <c r="N9" s="31"/>
      <c r="O9" s="142"/>
      <c r="P9" s="105">
        <v>4</v>
      </c>
    </row>
    <row r="10" spans="1:16" ht="15.75" customHeight="1" thickBot="1">
      <c r="A10" s="99">
        <v>6</v>
      </c>
      <c r="B10" s="100" t="s">
        <v>19</v>
      </c>
      <c r="C10" s="86">
        <v>4</v>
      </c>
      <c r="D10" s="86">
        <v>4</v>
      </c>
      <c r="E10" s="86">
        <v>5</v>
      </c>
      <c r="F10" s="86">
        <v>5</v>
      </c>
      <c r="G10" s="86">
        <v>4</v>
      </c>
      <c r="H10" s="86">
        <v>4</v>
      </c>
      <c r="I10" s="86">
        <v>5</v>
      </c>
      <c r="J10" s="86">
        <v>5</v>
      </c>
      <c r="K10" s="64">
        <f t="shared" si="0"/>
        <v>0</v>
      </c>
      <c r="L10" s="64"/>
      <c r="M10" s="64"/>
      <c r="N10" s="31"/>
      <c r="O10" s="143"/>
      <c r="P10" s="105">
        <v>13</v>
      </c>
    </row>
    <row r="11" spans="1:15" ht="15.75" customHeight="1" thickBot="1">
      <c r="A11" s="99">
        <v>7</v>
      </c>
      <c r="B11" s="100" t="s">
        <v>20</v>
      </c>
      <c r="C11" s="86">
        <v>4</v>
      </c>
      <c r="D11" s="86">
        <v>4</v>
      </c>
      <c r="E11" s="86">
        <v>4</v>
      </c>
      <c r="F11" s="86">
        <v>5</v>
      </c>
      <c r="G11" s="86">
        <v>4</v>
      </c>
      <c r="H11" s="86" t="s">
        <v>183</v>
      </c>
      <c r="I11" s="86">
        <v>5</v>
      </c>
      <c r="J11" s="86">
        <v>5</v>
      </c>
      <c r="K11" s="64">
        <f t="shared" si="0"/>
        <v>0</v>
      </c>
      <c r="L11" s="64"/>
      <c r="M11" s="64"/>
      <c r="N11" s="12"/>
      <c r="O11" s="74"/>
    </row>
    <row r="12" spans="1:14" ht="15.75" customHeight="1" thickBot="1">
      <c r="A12" s="99">
        <v>8</v>
      </c>
      <c r="B12" s="100" t="s">
        <v>21</v>
      </c>
      <c r="C12" s="86">
        <v>5</v>
      </c>
      <c r="D12" s="86">
        <v>5</v>
      </c>
      <c r="E12" s="86">
        <v>5</v>
      </c>
      <c r="F12" s="86">
        <v>5</v>
      </c>
      <c r="G12" s="86">
        <v>4</v>
      </c>
      <c r="H12" s="86">
        <v>4</v>
      </c>
      <c r="I12" s="86">
        <v>5</v>
      </c>
      <c r="J12" s="86">
        <v>5</v>
      </c>
      <c r="K12" s="64">
        <f t="shared" si="0"/>
        <v>4</v>
      </c>
      <c r="L12" s="64"/>
      <c r="M12" s="64">
        <v>4</v>
      </c>
      <c r="N12" s="12"/>
    </row>
    <row r="13" spans="1:14" ht="15.75" customHeight="1" thickBot="1">
      <c r="A13" s="11">
        <v>9</v>
      </c>
      <c r="B13" s="80" t="s">
        <v>22</v>
      </c>
      <c r="C13" s="64">
        <v>3</v>
      </c>
      <c r="D13" s="64">
        <v>4</v>
      </c>
      <c r="E13" s="64">
        <v>3</v>
      </c>
      <c r="F13" s="64">
        <v>3</v>
      </c>
      <c r="G13" s="64">
        <v>4</v>
      </c>
      <c r="H13" s="64">
        <v>4</v>
      </c>
      <c r="I13" s="64">
        <v>3</v>
      </c>
      <c r="J13" s="64">
        <v>3</v>
      </c>
      <c r="K13" s="64">
        <f t="shared" si="0"/>
        <v>8</v>
      </c>
      <c r="L13" s="64"/>
      <c r="M13" s="64">
        <v>8</v>
      </c>
      <c r="N13" s="12"/>
    </row>
    <row r="14" spans="1:14" ht="15.75" customHeight="1" thickBot="1">
      <c r="A14" s="11">
        <v>10</v>
      </c>
      <c r="B14" s="80" t="s">
        <v>23</v>
      </c>
      <c r="C14" s="64">
        <v>3</v>
      </c>
      <c r="D14" s="64">
        <v>3</v>
      </c>
      <c r="E14" s="64">
        <v>3</v>
      </c>
      <c r="F14" s="64">
        <v>3</v>
      </c>
      <c r="G14" s="64">
        <v>3</v>
      </c>
      <c r="H14" s="64">
        <v>4</v>
      </c>
      <c r="I14" s="64">
        <v>4</v>
      </c>
      <c r="J14" s="64">
        <v>3</v>
      </c>
      <c r="K14" s="64">
        <f t="shared" si="0"/>
        <v>14</v>
      </c>
      <c r="L14" s="64">
        <v>4</v>
      </c>
      <c r="M14" s="64">
        <v>10</v>
      </c>
      <c r="N14" s="12"/>
    </row>
    <row r="15" spans="1:14" ht="15.75" customHeight="1" thickBot="1">
      <c r="A15" s="11">
        <v>11</v>
      </c>
      <c r="B15" s="80" t="s">
        <v>24</v>
      </c>
      <c r="C15" s="64">
        <v>3</v>
      </c>
      <c r="D15" s="64">
        <v>3</v>
      </c>
      <c r="E15" s="64">
        <v>3</v>
      </c>
      <c r="F15" s="64">
        <v>3</v>
      </c>
      <c r="G15" s="64">
        <v>3</v>
      </c>
      <c r="H15" s="64">
        <v>4</v>
      </c>
      <c r="I15" s="64"/>
      <c r="J15" s="64">
        <v>3</v>
      </c>
      <c r="K15" s="85">
        <f t="shared" si="0"/>
        <v>14</v>
      </c>
      <c r="L15" s="85">
        <v>6</v>
      </c>
      <c r="M15" s="85">
        <v>8</v>
      </c>
      <c r="N15" s="12"/>
    </row>
    <row r="16" spans="1:14" ht="15.75" customHeight="1" thickBot="1">
      <c r="A16" s="99">
        <v>12</v>
      </c>
      <c r="B16" s="100" t="s">
        <v>25</v>
      </c>
      <c r="C16" s="86">
        <v>5</v>
      </c>
      <c r="D16" s="86">
        <v>5</v>
      </c>
      <c r="E16" s="86">
        <v>4</v>
      </c>
      <c r="F16" s="86">
        <v>5</v>
      </c>
      <c r="G16" s="86">
        <v>5</v>
      </c>
      <c r="H16" s="86">
        <v>4</v>
      </c>
      <c r="I16" s="86">
        <v>5</v>
      </c>
      <c r="J16" s="86">
        <v>4</v>
      </c>
      <c r="K16" s="64">
        <f t="shared" si="0"/>
        <v>6</v>
      </c>
      <c r="L16" s="64">
        <v>2</v>
      </c>
      <c r="M16" s="64">
        <v>4</v>
      </c>
      <c r="N16" s="12"/>
    </row>
    <row r="17" spans="1:14" ht="15.75" customHeight="1" thickBot="1">
      <c r="A17" s="120">
        <v>13</v>
      </c>
      <c r="B17" s="121" t="s">
        <v>26</v>
      </c>
      <c r="C17" s="119">
        <v>4</v>
      </c>
      <c r="D17" s="119">
        <v>4</v>
      </c>
      <c r="E17" s="119">
        <v>4</v>
      </c>
      <c r="F17" s="119">
        <v>4</v>
      </c>
      <c r="G17" s="119">
        <v>3</v>
      </c>
      <c r="H17" s="119" t="s">
        <v>183</v>
      </c>
      <c r="I17" s="119">
        <v>3</v>
      </c>
      <c r="J17" s="119">
        <v>4</v>
      </c>
      <c r="K17" s="64">
        <f t="shared" si="0"/>
        <v>0</v>
      </c>
      <c r="L17" s="64"/>
      <c r="M17" s="64"/>
      <c r="N17" s="12"/>
    </row>
    <row r="18" spans="1:14" ht="15.75" customHeight="1" thickBot="1">
      <c r="A18" s="11">
        <v>14</v>
      </c>
      <c r="B18" s="80" t="s">
        <v>27</v>
      </c>
      <c r="C18" s="64">
        <v>3</v>
      </c>
      <c r="D18" s="64">
        <v>3</v>
      </c>
      <c r="E18" s="64">
        <v>3</v>
      </c>
      <c r="F18" s="64">
        <v>3</v>
      </c>
      <c r="G18" s="64">
        <v>3</v>
      </c>
      <c r="H18" s="64">
        <v>4</v>
      </c>
      <c r="I18" s="64"/>
      <c r="J18" s="64">
        <v>3</v>
      </c>
      <c r="K18" s="64">
        <f t="shared" si="0"/>
        <v>0</v>
      </c>
      <c r="L18" s="64"/>
      <c r="M18" s="64"/>
      <c r="N18" s="12"/>
    </row>
    <row r="19" spans="1:14" ht="15.75" customHeight="1" thickBot="1">
      <c r="A19" s="99">
        <v>15</v>
      </c>
      <c r="B19" s="100" t="s">
        <v>28</v>
      </c>
      <c r="C19" s="86">
        <v>5</v>
      </c>
      <c r="D19" s="86">
        <v>5</v>
      </c>
      <c r="E19" s="86">
        <v>4</v>
      </c>
      <c r="F19" s="86">
        <v>5</v>
      </c>
      <c r="G19" s="86">
        <v>5</v>
      </c>
      <c r="H19" s="86" t="s">
        <v>184</v>
      </c>
      <c r="I19" s="86">
        <v>4</v>
      </c>
      <c r="J19" s="86">
        <v>5</v>
      </c>
      <c r="K19" s="64">
        <f t="shared" si="0"/>
        <v>0</v>
      </c>
      <c r="L19" s="64"/>
      <c r="M19" s="64"/>
      <c r="N19" s="12"/>
    </row>
    <row r="20" spans="1:14" ht="15.75" customHeight="1" thickBot="1">
      <c r="A20" s="99">
        <v>16</v>
      </c>
      <c r="B20" s="100" t="s">
        <v>29</v>
      </c>
      <c r="C20" s="86">
        <v>4</v>
      </c>
      <c r="D20" s="86">
        <v>4</v>
      </c>
      <c r="E20" s="86">
        <v>4</v>
      </c>
      <c r="F20" s="86">
        <v>4</v>
      </c>
      <c r="G20" s="86">
        <v>3</v>
      </c>
      <c r="H20" s="86" t="s">
        <v>183</v>
      </c>
      <c r="I20" s="86">
        <v>3</v>
      </c>
      <c r="J20" s="86">
        <v>4</v>
      </c>
      <c r="K20" s="64">
        <f t="shared" si="0"/>
        <v>0</v>
      </c>
      <c r="L20" s="64"/>
      <c r="M20" s="64"/>
      <c r="N20" s="12"/>
    </row>
    <row r="21" spans="1:14" ht="15.75" customHeight="1" thickBot="1">
      <c r="A21" s="99">
        <v>17</v>
      </c>
      <c r="B21" s="100" t="s">
        <v>30</v>
      </c>
      <c r="C21" s="86">
        <v>5</v>
      </c>
      <c r="D21" s="86">
        <v>4</v>
      </c>
      <c r="E21" s="86">
        <v>4</v>
      </c>
      <c r="F21" s="86">
        <v>3</v>
      </c>
      <c r="G21" s="86">
        <v>3</v>
      </c>
      <c r="H21" s="86">
        <v>4</v>
      </c>
      <c r="I21" s="86" t="s">
        <v>116</v>
      </c>
      <c r="J21" s="86">
        <v>4</v>
      </c>
      <c r="K21" s="64">
        <f>SUM(L21:M21)</f>
        <v>0</v>
      </c>
      <c r="L21" s="64"/>
      <c r="M21" s="64"/>
      <c r="N21" s="12"/>
    </row>
    <row r="22" spans="1:14" ht="15.75" customHeight="1" thickBot="1">
      <c r="A22" s="99">
        <v>18</v>
      </c>
      <c r="B22" s="100" t="s">
        <v>31</v>
      </c>
      <c r="C22" s="86">
        <v>4</v>
      </c>
      <c r="D22" s="86">
        <v>4</v>
      </c>
      <c r="E22" s="86">
        <v>5</v>
      </c>
      <c r="F22" s="86">
        <v>5</v>
      </c>
      <c r="G22" s="86">
        <v>4</v>
      </c>
      <c r="H22" s="86">
        <v>5</v>
      </c>
      <c r="I22" s="86">
        <v>5</v>
      </c>
      <c r="J22" s="86">
        <v>5</v>
      </c>
      <c r="K22" s="64">
        <f t="shared" si="0"/>
        <v>6</v>
      </c>
      <c r="L22" s="64"/>
      <c r="M22" s="64">
        <v>6</v>
      </c>
      <c r="N22" s="12"/>
    </row>
    <row r="23" spans="1:14" ht="15.75" customHeight="1" thickBot="1">
      <c r="A23" s="101">
        <v>19</v>
      </c>
      <c r="B23" s="102" t="s">
        <v>32</v>
      </c>
      <c r="C23" s="85" t="s">
        <v>116</v>
      </c>
      <c r="D23" s="85">
        <v>3</v>
      </c>
      <c r="E23" s="85" t="s">
        <v>116</v>
      </c>
      <c r="F23" s="85">
        <v>3</v>
      </c>
      <c r="G23" s="85">
        <v>3</v>
      </c>
      <c r="H23" s="85">
        <v>4</v>
      </c>
      <c r="I23" s="85" t="s">
        <v>116</v>
      </c>
      <c r="J23" s="85">
        <v>3</v>
      </c>
      <c r="K23" s="64">
        <f t="shared" si="0"/>
        <v>50</v>
      </c>
      <c r="L23" s="64"/>
      <c r="M23" s="64">
        <v>50</v>
      </c>
      <c r="N23" s="12"/>
    </row>
    <row r="24" spans="1:14" ht="15.75" customHeight="1" thickBot="1">
      <c r="A24" s="114">
        <v>20</v>
      </c>
      <c r="B24" s="80" t="s">
        <v>33</v>
      </c>
      <c r="C24" s="64">
        <v>3</v>
      </c>
      <c r="D24" s="64">
        <v>4</v>
      </c>
      <c r="E24" s="64">
        <v>3</v>
      </c>
      <c r="F24" s="64">
        <v>4</v>
      </c>
      <c r="G24" s="64">
        <v>3</v>
      </c>
      <c r="H24" s="64">
        <v>4</v>
      </c>
      <c r="I24" s="64">
        <v>4</v>
      </c>
      <c r="J24" s="64">
        <v>3</v>
      </c>
      <c r="K24" s="64">
        <f t="shared" si="0"/>
        <v>8</v>
      </c>
      <c r="L24" s="64"/>
      <c r="M24" s="64">
        <v>8</v>
      </c>
      <c r="N24" s="12"/>
    </row>
    <row r="25" spans="1:14" ht="15.75" customHeight="1" thickBot="1">
      <c r="A25" s="11">
        <v>21</v>
      </c>
      <c r="B25" s="80" t="s">
        <v>34</v>
      </c>
      <c r="C25" s="64">
        <v>3</v>
      </c>
      <c r="D25" s="64">
        <v>3</v>
      </c>
      <c r="E25" s="64">
        <v>3</v>
      </c>
      <c r="F25" s="64">
        <v>3</v>
      </c>
      <c r="G25" s="64">
        <v>3</v>
      </c>
      <c r="H25" s="64" t="s">
        <v>184</v>
      </c>
      <c r="I25" s="64">
        <v>4</v>
      </c>
      <c r="J25" s="64">
        <v>3</v>
      </c>
      <c r="K25" s="64">
        <f t="shared" si="0"/>
        <v>12</v>
      </c>
      <c r="L25" s="64"/>
      <c r="M25" s="64">
        <v>12</v>
      </c>
      <c r="N25" s="12"/>
    </row>
    <row r="26" spans="1:14" ht="15.75" customHeight="1" thickBot="1">
      <c r="A26" s="120">
        <v>22</v>
      </c>
      <c r="B26" s="121" t="s">
        <v>35</v>
      </c>
      <c r="C26" s="119">
        <v>4</v>
      </c>
      <c r="D26" s="119">
        <v>4</v>
      </c>
      <c r="E26" s="119">
        <v>4</v>
      </c>
      <c r="F26" s="119">
        <v>4</v>
      </c>
      <c r="G26" s="119">
        <v>3</v>
      </c>
      <c r="H26" s="119">
        <v>4</v>
      </c>
      <c r="I26" s="119">
        <v>3</v>
      </c>
      <c r="J26" s="119">
        <v>4</v>
      </c>
      <c r="K26" s="64">
        <f t="shared" si="0"/>
        <v>10</v>
      </c>
      <c r="L26" s="64"/>
      <c r="M26" s="64">
        <v>10</v>
      </c>
      <c r="N26" s="12"/>
    </row>
    <row r="27" spans="1:14" ht="15.75" customHeight="1" thickBot="1">
      <c r="A27" s="11">
        <v>23</v>
      </c>
      <c r="B27" s="80" t="s">
        <v>45</v>
      </c>
      <c r="C27" s="64">
        <v>3</v>
      </c>
      <c r="D27" s="64">
        <v>3</v>
      </c>
      <c r="E27" s="64">
        <v>3</v>
      </c>
      <c r="F27" s="64">
        <v>3</v>
      </c>
      <c r="G27" s="64">
        <v>3</v>
      </c>
      <c r="H27" s="64">
        <v>3</v>
      </c>
      <c r="I27" s="64">
        <v>2</v>
      </c>
      <c r="J27" s="64">
        <v>3</v>
      </c>
      <c r="K27" s="64">
        <f t="shared" si="0"/>
        <v>22</v>
      </c>
      <c r="L27" s="64"/>
      <c r="M27" s="64">
        <v>22</v>
      </c>
      <c r="N27" s="12"/>
    </row>
    <row r="28" spans="1:14" ht="15.75" customHeight="1" thickBot="1">
      <c r="A28" s="11">
        <v>24</v>
      </c>
      <c r="B28" s="80" t="s">
        <v>36</v>
      </c>
      <c r="C28" s="64">
        <v>3</v>
      </c>
      <c r="D28" s="64">
        <v>3</v>
      </c>
      <c r="E28" s="64">
        <v>3</v>
      </c>
      <c r="F28" s="64">
        <v>3</v>
      </c>
      <c r="G28" s="64">
        <v>3</v>
      </c>
      <c r="H28" s="64">
        <v>4</v>
      </c>
      <c r="I28" s="64">
        <v>4</v>
      </c>
      <c r="J28" s="64">
        <v>3</v>
      </c>
      <c r="K28" s="64">
        <f t="shared" si="0"/>
        <v>20</v>
      </c>
      <c r="L28" s="64"/>
      <c r="M28" s="64">
        <v>20</v>
      </c>
      <c r="N28" s="12"/>
    </row>
    <row r="29" spans="1:14" ht="15.75" customHeight="1" thickBot="1">
      <c r="A29" s="114">
        <v>25</v>
      </c>
      <c r="B29" s="80" t="s">
        <v>37</v>
      </c>
      <c r="C29" s="64" t="s">
        <v>116</v>
      </c>
      <c r="D29" s="64">
        <v>3</v>
      </c>
      <c r="E29" s="64">
        <v>3</v>
      </c>
      <c r="F29" s="64">
        <v>3</v>
      </c>
      <c r="G29" s="64">
        <v>3</v>
      </c>
      <c r="H29" s="64" t="s">
        <v>183</v>
      </c>
      <c r="I29" s="64">
        <v>4</v>
      </c>
      <c r="J29" s="64">
        <v>3</v>
      </c>
      <c r="K29" s="64">
        <f t="shared" si="0"/>
        <v>22</v>
      </c>
      <c r="L29" s="64"/>
      <c r="M29" s="64">
        <v>22</v>
      </c>
      <c r="N29" s="12"/>
    </row>
    <row r="30" spans="1:14" ht="15.75" customHeight="1" thickBot="1">
      <c r="A30" s="114">
        <v>26</v>
      </c>
      <c r="B30" s="80" t="s">
        <v>38</v>
      </c>
      <c r="C30" s="64">
        <v>2</v>
      </c>
      <c r="D30" s="64">
        <v>3</v>
      </c>
      <c r="E30" s="64">
        <v>3</v>
      </c>
      <c r="F30" s="64">
        <v>3</v>
      </c>
      <c r="G30" s="64">
        <v>3</v>
      </c>
      <c r="H30" s="64">
        <v>3</v>
      </c>
      <c r="I30" s="64">
        <v>3</v>
      </c>
      <c r="J30" s="64">
        <v>3</v>
      </c>
      <c r="K30" s="64">
        <f>SUM(L30:M30)</f>
        <v>0</v>
      </c>
      <c r="L30" s="64"/>
      <c r="M30" s="64"/>
      <c r="N30" s="12"/>
    </row>
    <row r="31" spans="1:16" ht="15.75" customHeight="1" thickBot="1">
      <c r="A31" s="101">
        <v>27</v>
      </c>
      <c r="B31" s="102" t="s">
        <v>39</v>
      </c>
      <c r="C31" s="85" t="s">
        <v>116</v>
      </c>
      <c r="D31" s="85"/>
      <c r="E31" s="85" t="s">
        <v>116</v>
      </c>
      <c r="F31" s="85">
        <v>4</v>
      </c>
      <c r="G31" s="85">
        <v>4</v>
      </c>
      <c r="H31" s="85">
        <v>3</v>
      </c>
      <c r="I31" s="85">
        <v>4</v>
      </c>
      <c r="J31" s="85">
        <v>4</v>
      </c>
      <c r="K31" s="64">
        <f t="shared" si="0"/>
        <v>20</v>
      </c>
      <c r="L31" s="64"/>
      <c r="M31" s="64">
        <v>20</v>
      </c>
      <c r="N31" s="31"/>
      <c r="O31" s="198">
        <f>(5*N39+4*N40+3*N41+2*N42*N43)-(2*N5*C44)</f>
        <v>480</v>
      </c>
      <c r="P31" s="198"/>
    </row>
    <row r="32" spans="1:16" ht="15.75" customHeight="1" thickBot="1">
      <c r="A32" s="99">
        <v>28</v>
      </c>
      <c r="B32" s="100" t="s">
        <v>171</v>
      </c>
      <c r="C32" s="86">
        <v>4</v>
      </c>
      <c r="D32" s="86">
        <v>4</v>
      </c>
      <c r="E32" s="86">
        <v>4</v>
      </c>
      <c r="F32" s="86">
        <v>5</v>
      </c>
      <c r="G32" s="86">
        <v>5</v>
      </c>
      <c r="H32" s="86" t="s">
        <v>184</v>
      </c>
      <c r="I32" s="86">
        <v>5</v>
      </c>
      <c r="J32" s="86">
        <v>5</v>
      </c>
      <c r="K32" s="64">
        <f t="shared" si="0"/>
        <v>0</v>
      </c>
      <c r="L32" s="64"/>
      <c r="M32" s="64"/>
      <c r="N32" s="88"/>
      <c r="O32" s="198">
        <f>3*N5*C44</f>
        <v>744</v>
      </c>
      <c r="P32" s="198"/>
    </row>
    <row r="33" spans="1:16" ht="15.75" customHeight="1" thickBot="1">
      <c r="A33" s="99">
        <v>29</v>
      </c>
      <c r="B33" s="100" t="s">
        <v>172</v>
      </c>
      <c r="C33" s="86">
        <v>5</v>
      </c>
      <c r="D33" s="86">
        <v>5</v>
      </c>
      <c r="E33" s="86">
        <v>5</v>
      </c>
      <c r="F33" s="86">
        <v>5</v>
      </c>
      <c r="G33" s="86">
        <v>5</v>
      </c>
      <c r="H33" s="86">
        <v>4</v>
      </c>
      <c r="I33" s="86">
        <v>5</v>
      </c>
      <c r="J33" s="86">
        <v>5</v>
      </c>
      <c r="K33" s="64">
        <f t="shared" si="0"/>
        <v>0</v>
      </c>
      <c r="L33" s="64"/>
      <c r="M33" s="68"/>
      <c r="N33" s="53"/>
      <c r="O33" s="110"/>
      <c r="P33" s="110"/>
    </row>
    <row r="34" spans="1:16" ht="15.75" customHeight="1" thickBot="1">
      <c r="A34" s="114">
        <v>30</v>
      </c>
      <c r="B34" s="113" t="s">
        <v>173</v>
      </c>
      <c r="C34" s="64">
        <v>3</v>
      </c>
      <c r="D34" s="64">
        <v>3</v>
      </c>
      <c r="E34" s="64">
        <v>3</v>
      </c>
      <c r="F34" s="64">
        <v>3</v>
      </c>
      <c r="G34" s="64">
        <v>3</v>
      </c>
      <c r="H34" s="64"/>
      <c r="I34" s="64">
        <v>4</v>
      </c>
      <c r="J34" s="64">
        <v>3</v>
      </c>
      <c r="K34" s="64">
        <f t="shared" si="0"/>
        <v>30</v>
      </c>
      <c r="L34" s="64"/>
      <c r="M34" s="68">
        <v>30</v>
      </c>
      <c r="N34" s="53"/>
      <c r="O34" s="110"/>
      <c r="P34" s="110"/>
    </row>
    <row r="35" spans="1:16" ht="15.75" customHeight="1" thickBot="1">
      <c r="A35" s="79">
        <v>31</v>
      </c>
      <c r="B35" s="17" t="s">
        <v>174</v>
      </c>
      <c r="C35" s="64">
        <v>3</v>
      </c>
      <c r="D35" s="64">
        <v>4</v>
      </c>
      <c r="E35" s="64">
        <v>3</v>
      </c>
      <c r="F35" s="64">
        <v>3</v>
      </c>
      <c r="G35" s="64">
        <v>3</v>
      </c>
      <c r="H35" s="64" t="s">
        <v>184</v>
      </c>
      <c r="I35" s="64">
        <v>3</v>
      </c>
      <c r="J35" s="64">
        <v>3</v>
      </c>
      <c r="K35" s="64">
        <f t="shared" si="0"/>
        <v>0</v>
      </c>
      <c r="L35" s="64"/>
      <c r="M35" s="68"/>
      <c r="N35" s="53"/>
      <c r="O35" s="110"/>
      <c r="P35" s="110"/>
    </row>
    <row r="36" spans="1:16" ht="15.75" customHeight="1" thickBot="1">
      <c r="A36" s="108">
        <v>32</v>
      </c>
      <c r="B36" s="109" t="s">
        <v>175</v>
      </c>
      <c r="C36" s="85">
        <v>2</v>
      </c>
      <c r="D36" s="85">
        <v>4</v>
      </c>
      <c r="E36" s="85">
        <v>3</v>
      </c>
      <c r="F36" s="85">
        <v>3</v>
      </c>
      <c r="G36" s="85">
        <v>3</v>
      </c>
      <c r="H36" s="85">
        <v>3</v>
      </c>
      <c r="I36" s="85">
        <v>2</v>
      </c>
      <c r="J36" s="85">
        <v>3</v>
      </c>
      <c r="K36" s="64">
        <f t="shared" si="0"/>
        <v>10</v>
      </c>
      <c r="L36" s="64"/>
      <c r="M36" s="68">
        <v>10</v>
      </c>
      <c r="N36" s="53"/>
      <c r="O36" s="110"/>
      <c r="P36" s="110"/>
    </row>
    <row r="37" spans="1:14" ht="15.75" customHeight="1" thickBot="1">
      <c r="A37" s="47" t="s">
        <v>127</v>
      </c>
      <c r="B37" s="73">
        <f>(N44-N43+N42)/N44</f>
        <v>0.9799196787148594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5.75" customHeight="1" thickBot="1">
      <c r="A38" s="47" t="s">
        <v>126</v>
      </c>
      <c r="B38" s="73">
        <f>O31/O32</f>
        <v>0.6451612903225806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5.75" customHeight="1" thickBot="1">
      <c r="A39" s="11"/>
      <c r="B39" s="13" t="s">
        <v>40</v>
      </c>
      <c r="C39" s="12">
        <f>COUNTIF(C5:C36,5)</f>
        <v>7</v>
      </c>
      <c r="D39" s="12">
        <f aca="true" t="shared" si="1" ref="D39:J39">COUNTIF(D5:D36,5)</f>
        <v>6</v>
      </c>
      <c r="E39" s="12">
        <f t="shared" si="1"/>
        <v>6</v>
      </c>
      <c r="F39" s="12">
        <f t="shared" si="1"/>
        <v>9</v>
      </c>
      <c r="G39" s="12">
        <f t="shared" si="1"/>
        <v>6</v>
      </c>
      <c r="H39" s="12">
        <f t="shared" si="1"/>
        <v>2</v>
      </c>
      <c r="I39" s="12">
        <f t="shared" si="1"/>
        <v>9</v>
      </c>
      <c r="J39" s="12">
        <f t="shared" si="1"/>
        <v>8</v>
      </c>
      <c r="K39" s="12"/>
      <c r="L39" s="12"/>
      <c r="M39" s="12"/>
      <c r="N39" s="48">
        <f>SUM(C39:J39)</f>
        <v>53</v>
      </c>
    </row>
    <row r="40" spans="1:14" ht="15.75" customHeight="1" thickBot="1">
      <c r="A40" s="11"/>
      <c r="B40" s="13" t="s">
        <v>41</v>
      </c>
      <c r="C40" s="12">
        <f>COUNTIF(C5:C36,4)</f>
        <v>9</v>
      </c>
      <c r="D40" s="12">
        <f aca="true" t="shared" si="2" ref="D40:J40">COUNTIF(D5:D36,4)</f>
        <v>14</v>
      </c>
      <c r="E40" s="12">
        <f t="shared" si="2"/>
        <v>10</v>
      </c>
      <c r="F40" s="12">
        <f t="shared" si="2"/>
        <v>6</v>
      </c>
      <c r="G40" s="12">
        <f t="shared" si="2"/>
        <v>7</v>
      </c>
      <c r="H40" s="12">
        <f>COUNTIF(H5:H36,4)+8</f>
        <v>25</v>
      </c>
      <c r="I40" s="12">
        <f t="shared" si="2"/>
        <v>10</v>
      </c>
      <c r="J40" s="12">
        <f t="shared" si="2"/>
        <v>9</v>
      </c>
      <c r="K40" s="12"/>
      <c r="L40" s="12"/>
      <c r="M40" s="12"/>
      <c r="N40" s="48">
        <f>SUM(C40:J40)</f>
        <v>90</v>
      </c>
    </row>
    <row r="41" spans="1:14" ht="15.75" customHeight="1" thickBot="1">
      <c r="A41" s="11"/>
      <c r="B41" s="13" t="s">
        <v>42</v>
      </c>
      <c r="C41" s="12">
        <f>COUNTIF(C5:C36,3)</f>
        <v>11</v>
      </c>
      <c r="D41" s="12">
        <f aca="true" t="shared" si="3" ref="D41:J41">COUNTIF(D5:D36,3)</f>
        <v>10</v>
      </c>
      <c r="E41" s="12">
        <f t="shared" si="3"/>
        <v>14</v>
      </c>
      <c r="F41" s="12">
        <f t="shared" si="3"/>
        <v>15</v>
      </c>
      <c r="G41" s="12">
        <f t="shared" si="3"/>
        <v>18</v>
      </c>
      <c r="H41" s="12">
        <f t="shared" si="3"/>
        <v>4</v>
      </c>
      <c r="I41" s="12">
        <f t="shared" si="3"/>
        <v>6</v>
      </c>
      <c r="J41" s="12">
        <f t="shared" si="3"/>
        <v>15</v>
      </c>
      <c r="K41" s="12"/>
      <c r="L41" s="12"/>
      <c r="M41" s="12"/>
      <c r="N41" s="48">
        <f>SUM(C41:J41)</f>
        <v>93</v>
      </c>
    </row>
    <row r="42" spans="1:14" ht="15.75" customHeight="1" thickBot="1">
      <c r="A42" s="11"/>
      <c r="B42" s="13" t="s">
        <v>43</v>
      </c>
      <c r="C42" s="12">
        <f>COUNTIF(C5:C36,2)</f>
        <v>2</v>
      </c>
      <c r="D42" s="12">
        <f aca="true" t="shared" si="4" ref="D42:J42">COUNTIF(D5:D36,2)</f>
        <v>0</v>
      </c>
      <c r="E42" s="12">
        <f t="shared" si="4"/>
        <v>0</v>
      </c>
      <c r="F42" s="12">
        <f t="shared" si="4"/>
        <v>0</v>
      </c>
      <c r="G42" s="12">
        <f t="shared" si="4"/>
        <v>0</v>
      </c>
      <c r="H42" s="12">
        <f t="shared" si="4"/>
        <v>0</v>
      </c>
      <c r="I42" s="12">
        <f t="shared" si="4"/>
        <v>2</v>
      </c>
      <c r="J42" s="12">
        <f t="shared" si="4"/>
        <v>0</v>
      </c>
      <c r="K42" s="12"/>
      <c r="L42" s="12"/>
      <c r="M42" s="12"/>
      <c r="N42" s="48">
        <f>SUM(C42:J42)</f>
        <v>4</v>
      </c>
    </row>
    <row r="43" spans="1:14" ht="15.75" customHeight="1" thickBot="1">
      <c r="A43" s="11"/>
      <c r="B43" s="13" t="s">
        <v>116</v>
      </c>
      <c r="C43" s="12">
        <v>2</v>
      </c>
      <c r="D43" s="12">
        <v>1</v>
      </c>
      <c r="E43" s="12">
        <v>2</v>
      </c>
      <c r="F43" s="12"/>
      <c r="G43" s="12">
        <v>1</v>
      </c>
      <c r="H43" s="12"/>
      <c r="I43" s="12">
        <v>3</v>
      </c>
      <c r="J43" s="12"/>
      <c r="K43" s="12"/>
      <c r="L43" s="12"/>
      <c r="M43" s="12"/>
      <c r="N43" s="48">
        <f>SUM(C43:J43)</f>
        <v>9</v>
      </c>
    </row>
    <row r="44" spans="1:14" ht="15.75" customHeight="1" thickBot="1">
      <c r="A44" s="11"/>
      <c r="B44" s="13" t="s">
        <v>44</v>
      </c>
      <c r="C44" s="12">
        <f>SUM(C39:C43)</f>
        <v>31</v>
      </c>
      <c r="D44" s="12">
        <f aca="true" t="shared" si="5" ref="D44:J44">SUM(D39:D43)</f>
        <v>31</v>
      </c>
      <c r="E44" s="12">
        <f t="shared" si="5"/>
        <v>32</v>
      </c>
      <c r="F44" s="12">
        <f t="shared" si="5"/>
        <v>30</v>
      </c>
      <c r="G44" s="12">
        <f t="shared" si="5"/>
        <v>32</v>
      </c>
      <c r="H44" s="12">
        <f t="shared" si="5"/>
        <v>31</v>
      </c>
      <c r="I44" s="12">
        <f t="shared" si="5"/>
        <v>30</v>
      </c>
      <c r="J44" s="12">
        <f t="shared" si="5"/>
        <v>32</v>
      </c>
      <c r="K44" s="46">
        <f>SUM(K5:K32)</f>
        <v>354</v>
      </c>
      <c r="L44" s="46">
        <f>SUM(L5:L32)</f>
        <v>128</v>
      </c>
      <c r="M44" s="46">
        <f>SUM(M5:M32)</f>
        <v>226</v>
      </c>
      <c r="N44" s="12">
        <f>SUM(N39:N43)</f>
        <v>249</v>
      </c>
    </row>
    <row r="46" spans="1:12" ht="30.75" customHeight="1">
      <c r="A46" s="111" t="s">
        <v>188</v>
      </c>
      <c r="B46" s="50">
        <f>(N6-K44)/N6</f>
        <v>0.9231770833333334</v>
      </c>
      <c r="H46" s="197" t="s">
        <v>176</v>
      </c>
      <c r="I46" s="197"/>
      <c r="J46" s="197"/>
      <c r="K46" s="197"/>
      <c r="L46" s="197"/>
    </row>
    <row r="47" spans="1:2" ht="16.5" customHeight="1">
      <c r="A47" s="111" t="s">
        <v>189</v>
      </c>
      <c r="B47" s="50">
        <f>M44/N6</f>
        <v>0.04904513888888889</v>
      </c>
    </row>
  </sheetData>
  <sheetProtection/>
  <mergeCells count="15">
    <mergeCell ref="C1:J1"/>
    <mergeCell ref="K1:M1"/>
    <mergeCell ref="C2:C4"/>
    <mergeCell ref="D2:D4"/>
    <mergeCell ref="E2:E4"/>
    <mergeCell ref="H2:H4"/>
    <mergeCell ref="L2:M2"/>
    <mergeCell ref="K2:K4"/>
    <mergeCell ref="J2:J4"/>
    <mergeCell ref="G2:G4"/>
    <mergeCell ref="F2:F4"/>
    <mergeCell ref="H46:L46"/>
    <mergeCell ref="O31:P31"/>
    <mergeCell ref="O32:P32"/>
    <mergeCell ref="I2:I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  <colBreaks count="1" manualBreakCount="1">
    <brk id="1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view="pageBreakPreview" zoomScale="85" zoomScaleNormal="85" zoomScaleSheetLayoutView="85" workbookViewId="0" topLeftCell="A19">
      <selection activeCell="E38" sqref="E38:I38"/>
    </sheetView>
  </sheetViews>
  <sheetFormatPr defaultColWidth="9.140625" defaultRowHeight="12.75"/>
  <cols>
    <col min="1" max="1" width="6.8515625" style="0" customWidth="1"/>
    <col min="2" max="2" width="24.00390625" style="0" customWidth="1"/>
    <col min="3" max="8" width="4.7109375" style="0" customWidth="1"/>
    <col min="9" max="9" width="7.140625" style="0" customWidth="1"/>
    <col min="10" max="10" width="7.00390625" style="0" customWidth="1"/>
    <col min="11" max="11" width="6.00390625" style="0" customWidth="1"/>
    <col min="12" max="12" width="6.28125" style="0" customWidth="1"/>
    <col min="13" max="13" width="6.140625" style="0" customWidth="1"/>
    <col min="14" max="14" width="10.57421875" style="0" customWidth="1"/>
  </cols>
  <sheetData>
    <row r="1" spans="1:12" ht="22.5" customHeight="1" thickBot="1">
      <c r="A1" s="165" t="s">
        <v>0</v>
      </c>
      <c r="B1" s="194" t="s">
        <v>118</v>
      </c>
      <c r="C1" s="171" t="s">
        <v>4</v>
      </c>
      <c r="D1" s="171"/>
      <c r="E1" s="171"/>
      <c r="F1" s="171"/>
      <c r="G1" s="171"/>
      <c r="H1" s="171"/>
      <c r="I1" s="172" t="s">
        <v>5</v>
      </c>
      <c r="J1" s="171"/>
      <c r="K1" s="173"/>
      <c r="L1" s="201" t="s">
        <v>117</v>
      </c>
    </row>
    <row r="2" spans="1:12" ht="16.5" customHeight="1" thickBot="1">
      <c r="A2" s="166"/>
      <c r="B2" s="194"/>
      <c r="C2" s="174" t="s">
        <v>182</v>
      </c>
      <c r="D2" s="177" t="s">
        <v>235</v>
      </c>
      <c r="E2" s="180" t="s">
        <v>208</v>
      </c>
      <c r="F2" s="180" t="s">
        <v>236</v>
      </c>
      <c r="G2" s="180" t="s">
        <v>237</v>
      </c>
      <c r="H2" s="180" t="s">
        <v>238</v>
      </c>
      <c r="I2" s="169" t="s">
        <v>8</v>
      </c>
      <c r="J2" s="183" t="s">
        <v>9</v>
      </c>
      <c r="K2" s="184"/>
      <c r="L2" s="202"/>
    </row>
    <row r="3" spans="1:12" ht="35.25" customHeight="1">
      <c r="A3" s="166"/>
      <c r="B3" s="194"/>
      <c r="C3" s="175"/>
      <c r="D3" s="178"/>
      <c r="E3" s="181"/>
      <c r="F3" s="181"/>
      <c r="G3" s="181"/>
      <c r="H3" s="181"/>
      <c r="I3" s="185"/>
      <c r="J3" s="169" t="s">
        <v>119</v>
      </c>
      <c r="K3" s="169" t="s">
        <v>120</v>
      </c>
      <c r="L3" s="202"/>
    </row>
    <row r="4" spans="1:12" ht="16.5" customHeight="1" thickBot="1">
      <c r="A4" s="166"/>
      <c r="B4" s="200"/>
      <c r="C4" s="175"/>
      <c r="D4" s="178"/>
      <c r="E4" s="181"/>
      <c r="F4" s="181"/>
      <c r="G4" s="181"/>
      <c r="H4" s="181"/>
      <c r="I4" s="185"/>
      <c r="J4" s="185"/>
      <c r="K4" s="185"/>
      <c r="L4" s="203"/>
    </row>
    <row r="5" spans="1:12" ht="15.75" customHeight="1" thickBot="1">
      <c r="A5" s="53">
        <v>1</v>
      </c>
      <c r="B5" s="148" t="s">
        <v>214</v>
      </c>
      <c r="C5" s="69">
        <v>4</v>
      </c>
      <c r="D5" s="69">
        <v>3</v>
      </c>
      <c r="E5" s="69">
        <v>4</v>
      </c>
      <c r="F5" s="69"/>
      <c r="G5" s="69">
        <v>4</v>
      </c>
      <c r="H5" s="69">
        <v>4</v>
      </c>
      <c r="I5" s="69">
        <f>SUM(J5:K5)</f>
        <v>32</v>
      </c>
      <c r="J5" s="69"/>
      <c r="K5" s="69">
        <v>32</v>
      </c>
      <c r="L5" s="29">
        <v>6</v>
      </c>
    </row>
    <row r="6" spans="1:12" ht="15.75" customHeight="1" thickBot="1">
      <c r="A6" s="141">
        <v>2</v>
      </c>
      <c r="B6" s="149" t="s">
        <v>215</v>
      </c>
      <c r="C6" s="141">
        <v>4</v>
      </c>
      <c r="D6" s="141">
        <v>4</v>
      </c>
      <c r="E6" s="141">
        <v>4</v>
      </c>
      <c r="F6" s="141">
        <v>4</v>
      </c>
      <c r="G6" s="141">
        <v>5</v>
      </c>
      <c r="H6" s="141">
        <v>4</v>
      </c>
      <c r="I6" s="69">
        <f aca="true" t="shared" si="0" ref="I6:I24">SUM(J6:K6)</f>
        <v>12</v>
      </c>
      <c r="J6" s="69"/>
      <c r="K6" s="69">
        <v>12</v>
      </c>
      <c r="L6" s="56">
        <v>2880</v>
      </c>
    </row>
    <row r="7" spans="1:12" ht="15.75" customHeight="1" thickBot="1">
      <c r="A7" s="53">
        <v>3</v>
      </c>
      <c r="B7" s="148" t="s">
        <v>216</v>
      </c>
      <c r="C7" s="69">
        <v>4</v>
      </c>
      <c r="D7" s="69">
        <v>4</v>
      </c>
      <c r="E7" s="69"/>
      <c r="F7" s="69">
        <v>4</v>
      </c>
      <c r="G7" s="69" t="s">
        <v>116</v>
      </c>
      <c r="H7" s="69">
        <v>4</v>
      </c>
      <c r="I7" s="133">
        <f t="shared" si="0"/>
        <v>48</v>
      </c>
      <c r="J7" s="133"/>
      <c r="K7" s="133">
        <v>48</v>
      </c>
      <c r="L7" s="12"/>
    </row>
    <row r="8" spans="1:12" ht="15.75" customHeight="1" thickBot="1">
      <c r="A8" s="133">
        <v>4</v>
      </c>
      <c r="B8" s="150" t="s">
        <v>217</v>
      </c>
      <c r="C8" s="133">
        <v>4</v>
      </c>
      <c r="D8" s="133" t="s">
        <v>116</v>
      </c>
      <c r="E8" s="133"/>
      <c r="F8" s="133" t="s">
        <v>116</v>
      </c>
      <c r="G8" s="133" t="s">
        <v>116</v>
      </c>
      <c r="H8" s="133">
        <v>4</v>
      </c>
      <c r="I8" s="133">
        <f t="shared" si="0"/>
        <v>64</v>
      </c>
      <c r="J8" s="133"/>
      <c r="K8" s="133">
        <v>64</v>
      </c>
      <c r="L8" s="12"/>
    </row>
    <row r="9" spans="1:12" ht="15.75" customHeight="1" thickBot="1">
      <c r="A9" s="141">
        <v>5</v>
      </c>
      <c r="B9" s="149" t="s">
        <v>218</v>
      </c>
      <c r="C9" s="141">
        <v>5</v>
      </c>
      <c r="D9" s="141">
        <v>4</v>
      </c>
      <c r="E9" s="141">
        <v>4</v>
      </c>
      <c r="F9" s="141">
        <v>4</v>
      </c>
      <c r="G9" s="141">
        <v>5</v>
      </c>
      <c r="H9" s="141">
        <v>4</v>
      </c>
      <c r="I9" s="69">
        <f t="shared" si="0"/>
        <v>2</v>
      </c>
      <c r="J9" s="69"/>
      <c r="K9" s="69">
        <v>2</v>
      </c>
      <c r="L9" s="12"/>
    </row>
    <row r="10" spans="1:12" ht="15.75" customHeight="1" thickBot="1">
      <c r="A10" s="53">
        <v>6</v>
      </c>
      <c r="B10" s="148" t="s">
        <v>219</v>
      </c>
      <c r="C10" s="69">
        <v>4</v>
      </c>
      <c r="D10" s="69">
        <v>3</v>
      </c>
      <c r="E10" s="69">
        <v>4</v>
      </c>
      <c r="F10" s="69">
        <v>3</v>
      </c>
      <c r="G10" s="69">
        <v>5</v>
      </c>
      <c r="H10" s="69">
        <v>4</v>
      </c>
      <c r="I10" s="133">
        <f t="shared" si="0"/>
        <v>40</v>
      </c>
      <c r="J10" s="133"/>
      <c r="K10" s="133">
        <v>40</v>
      </c>
      <c r="L10" s="12"/>
    </row>
    <row r="11" spans="1:12" ht="15.75" customHeight="1" thickBot="1">
      <c r="A11" s="141">
        <v>7</v>
      </c>
      <c r="B11" s="149" t="s">
        <v>220</v>
      </c>
      <c r="C11" s="141">
        <v>4</v>
      </c>
      <c r="D11" s="141">
        <v>4</v>
      </c>
      <c r="E11" s="141">
        <v>5</v>
      </c>
      <c r="F11" s="141">
        <v>4</v>
      </c>
      <c r="G11" s="141">
        <v>5</v>
      </c>
      <c r="H11" s="141">
        <v>4</v>
      </c>
      <c r="I11" s="69">
        <f t="shared" si="0"/>
        <v>10</v>
      </c>
      <c r="J11" s="69"/>
      <c r="K11" s="69">
        <v>10</v>
      </c>
      <c r="L11" s="12"/>
    </row>
    <row r="12" spans="1:14" ht="15.75" customHeight="1" thickBot="1">
      <c r="A12" s="53">
        <v>8</v>
      </c>
      <c r="B12" s="148" t="s">
        <v>221</v>
      </c>
      <c r="C12" s="69">
        <v>4</v>
      </c>
      <c r="D12" s="69">
        <v>4</v>
      </c>
      <c r="E12" s="69"/>
      <c r="F12" s="69">
        <v>4</v>
      </c>
      <c r="G12" s="69">
        <v>4</v>
      </c>
      <c r="H12" s="69"/>
      <c r="I12" s="69">
        <f t="shared" si="0"/>
        <v>12</v>
      </c>
      <c r="J12" s="69"/>
      <c r="K12" s="69">
        <v>12</v>
      </c>
      <c r="L12" s="12"/>
      <c r="M12" s="55">
        <v>6</v>
      </c>
      <c r="N12" t="s">
        <v>133</v>
      </c>
    </row>
    <row r="13" spans="1:14" ht="15.75" customHeight="1" thickBot="1">
      <c r="A13" s="133">
        <v>9</v>
      </c>
      <c r="B13" s="150" t="s">
        <v>222</v>
      </c>
      <c r="C13" s="133">
        <v>4</v>
      </c>
      <c r="D13" s="133">
        <v>3</v>
      </c>
      <c r="E13" s="133"/>
      <c r="F13" s="133" t="s">
        <v>116</v>
      </c>
      <c r="G13" s="133" t="s">
        <v>116</v>
      </c>
      <c r="H13" s="133">
        <v>3</v>
      </c>
      <c r="I13" s="151">
        <f t="shared" si="0"/>
        <v>66</v>
      </c>
      <c r="J13" s="151"/>
      <c r="K13" s="152">
        <v>66</v>
      </c>
      <c r="L13" s="12"/>
      <c r="M13" s="60">
        <v>6</v>
      </c>
      <c r="N13" s="65" t="s">
        <v>116</v>
      </c>
    </row>
    <row r="14" spans="1:14" ht="15.75" customHeight="1" thickBot="1">
      <c r="A14" s="133">
        <v>10</v>
      </c>
      <c r="B14" s="150" t="s">
        <v>223</v>
      </c>
      <c r="C14" s="133" t="s">
        <v>116</v>
      </c>
      <c r="D14" s="133">
        <v>3</v>
      </c>
      <c r="E14" s="133">
        <v>4</v>
      </c>
      <c r="F14" s="133" t="s">
        <v>116</v>
      </c>
      <c r="G14" s="133" t="s">
        <v>116</v>
      </c>
      <c r="H14" s="133">
        <v>3</v>
      </c>
      <c r="I14" s="151">
        <f t="shared" si="0"/>
        <v>64</v>
      </c>
      <c r="J14" s="151"/>
      <c r="K14" s="151">
        <v>64</v>
      </c>
      <c r="L14" s="12"/>
      <c r="M14" s="145">
        <v>2</v>
      </c>
      <c r="N14" t="s">
        <v>134</v>
      </c>
    </row>
    <row r="15" spans="1:12" ht="15.75" customHeight="1" thickBot="1">
      <c r="A15" s="141">
        <v>11</v>
      </c>
      <c r="B15" s="149" t="s">
        <v>224</v>
      </c>
      <c r="C15" s="141">
        <v>5</v>
      </c>
      <c r="D15" s="141">
        <v>4</v>
      </c>
      <c r="E15" s="141">
        <v>5</v>
      </c>
      <c r="F15" s="141">
        <v>5</v>
      </c>
      <c r="G15" s="141">
        <v>5</v>
      </c>
      <c r="H15" s="141">
        <v>4</v>
      </c>
      <c r="I15" s="69">
        <f t="shared" si="0"/>
        <v>4</v>
      </c>
      <c r="J15" s="69"/>
      <c r="K15" s="69">
        <v>4</v>
      </c>
      <c r="L15" s="12"/>
    </row>
    <row r="16" spans="1:12" ht="15.75" customHeight="1" thickBot="1">
      <c r="A16" s="117">
        <v>12</v>
      </c>
      <c r="B16" s="153" t="s">
        <v>225</v>
      </c>
      <c r="C16" s="117">
        <v>4</v>
      </c>
      <c r="D16" s="117">
        <v>4</v>
      </c>
      <c r="E16" s="117">
        <v>4</v>
      </c>
      <c r="F16" s="117">
        <v>3</v>
      </c>
      <c r="G16" s="117">
        <v>4</v>
      </c>
      <c r="H16" s="117">
        <v>4</v>
      </c>
      <c r="I16" s="69">
        <f t="shared" si="0"/>
        <v>10</v>
      </c>
      <c r="J16" s="69"/>
      <c r="K16" s="69">
        <v>10</v>
      </c>
      <c r="L16" s="12"/>
    </row>
    <row r="17" spans="1:12" ht="15.75" customHeight="1" thickBot="1">
      <c r="A17" s="133">
        <v>13</v>
      </c>
      <c r="B17" s="150" t="s">
        <v>226</v>
      </c>
      <c r="C17" s="133">
        <v>5</v>
      </c>
      <c r="D17" s="133">
        <v>3</v>
      </c>
      <c r="E17" s="133"/>
      <c r="F17" s="133" t="s">
        <v>116</v>
      </c>
      <c r="G17" s="133" t="s">
        <v>116</v>
      </c>
      <c r="H17" s="133"/>
      <c r="I17" s="133">
        <f t="shared" si="0"/>
        <v>48</v>
      </c>
      <c r="J17" s="133"/>
      <c r="K17" s="133">
        <v>48</v>
      </c>
      <c r="L17" s="12"/>
    </row>
    <row r="18" spans="1:12" ht="15.75" customHeight="1" thickBot="1">
      <c r="A18" s="117">
        <v>14</v>
      </c>
      <c r="B18" s="153" t="s">
        <v>227</v>
      </c>
      <c r="C18" s="117">
        <v>4</v>
      </c>
      <c r="D18" s="117">
        <v>4</v>
      </c>
      <c r="E18" s="117">
        <v>5</v>
      </c>
      <c r="F18" s="117">
        <v>3</v>
      </c>
      <c r="G18" s="117">
        <v>4</v>
      </c>
      <c r="H18" s="117">
        <v>4</v>
      </c>
      <c r="I18" s="69">
        <f t="shared" si="0"/>
        <v>8</v>
      </c>
      <c r="J18" s="69"/>
      <c r="K18" s="69">
        <v>8</v>
      </c>
      <c r="L18" s="12"/>
    </row>
    <row r="19" spans="1:12" ht="15.75" customHeight="1" thickBot="1">
      <c r="A19" s="141">
        <v>15</v>
      </c>
      <c r="B19" s="149" t="s">
        <v>228</v>
      </c>
      <c r="C19" s="141">
        <v>4</v>
      </c>
      <c r="D19" s="141">
        <v>4</v>
      </c>
      <c r="E19" s="141">
        <v>5</v>
      </c>
      <c r="F19" s="141">
        <v>4</v>
      </c>
      <c r="G19" s="141">
        <v>4</v>
      </c>
      <c r="H19" s="141">
        <v>4</v>
      </c>
      <c r="I19" s="69">
        <f t="shared" si="0"/>
        <v>10</v>
      </c>
      <c r="J19" s="75"/>
      <c r="K19" s="146">
        <v>10</v>
      </c>
      <c r="L19" s="12"/>
    </row>
    <row r="20" spans="1:12" ht="15.75" customHeight="1" thickBot="1">
      <c r="A20" s="141">
        <v>16</v>
      </c>
      <c r="B20" s="149" t="s">
        <v>229</v>
      </c>
      <c r="C20" s="141">
        <v>4</v>
      </c>
      <c r="D20" s="141">
        <v>4</v>
      </c>
      <c r="E20" s="141"/>
      <c r="F20" s="141">
        <v>5</v>
      </c>
      <c r="G20" s="141">
        <v>5</v>
      </c>
      <c r="H20" s="141">
        <v>4</v>
      </c>
      <c r="I20" s="69">
        <f t="shared" si="0"/>
        <v>0</v>
      </c>
      <c r="J20" s="69"/>
      <c r="K20" s="69"/>
      <c r="L20" s="12"/>
    </row>
    <row r="21" spans="1:12" ht="15.75" customHeight="1" thickBot="1">
      <c r="A21" s="133">
        <v>17</v>
      </c>
      <c r="B21" s="150" t="s">
        <v>230</v>
      </c>
      <c r="C21" s="133" t="s">
        <v>116</v>
      </c>
      <c r="D21" s="133">
        <v>4</v>
      </c>
      <c r="E21" s="133">
        <v>4</v>
      </c>
      <c r="F21" s="133" t="s">
        <v>116</v>
      </c>
      <c r="G21" s="133">
        <v>4</v>
      </c>
      <c r="H21" s="133"/>
      <c r="I21" s="133">
        <f t="shared" si="0"/>
        <v>50</v>
      </c>
      <c r="J21" s="133"/>
      <c r="K21" s="133">
        <v>50</v>
      </c>
      <c r="L21" s="12"/>
    </row>
    <row r="22" spans="1:12" ht="15.75" customHeight="1" thickBot="1">
      <c r="A22" s="53">
        <v>18</v>
      </c>
      <c r="B22" s="148" t="s">
        <v>231</v>
      </c>
      <c r="C22" s="69">
        <v>5</v>
      </c>
      <c r="D22" s="69">
        <v>3</v>
      </c>
      <c r="E22" s="69"/>
      <c r="F22" s="69">
        <v>3</v>
      </c>
      <c r="G22" s="69">
        <v>4</v>
      </c>
      <c r="H22" s="69"/>
      <c r="I22" s="69">
        <f t="shared" si="0"/>
        <v>18</v>
      </c>
      <c r="J22" s="69"/>
      <c r="K22" s="154">
        <v>18</v>
      </c>
      <c r="L22" s="12"/>
    </row>
    <row r="23" spans="1:12" ht="15.75" customHeight="1" thickBot="1">
      <c r="A23" s="53">
        <v>19</v>
      </c>
      <c r="B23" s="148" t="s">
        <v>232</v>
      </c>
      <c r="C23" s="69">
        <v>4</v>
      </c>
      <c r="D23" s="69">
        <v>3</v>
      </c>
      <c r="E23" s="69"/>
      <c r="F23" s="69">
        <v>3</v>
      </c>
      <c r="G23" s="69">
        <v>4</v>
      </c>
      <c r="H23" s="69"/>
      <c r="I23" s="69">
        <f t="shared" si="0"/>
        <v>32</v>
      </c>
      <c r="J23" s="69"/>
      <c r="K23" s="69">
        <v>32</v>
      </c>
      <c r="L23" s="12"/>
    </row>
    <row r="24" spans="1:12" ht="15.75" customHeight="1" thickBot="1">
      <c r="A24" s="133">
        <v>20</v>
      </c>
      <c r="B24" s="150" t="s">
        <v>233</v>
      </c>
      <c r="C24" s="133" t="s">
        <v>116</v>
      </c>
      <c r="D24" s="133">
        <v>3</v>
      </c>
      <c r="E24" s="133"/>
      <c r="F24" s="133">
        <v>3</v>
      </c>
      <c r="G24" s="133" t="s">
        <v>116</v>
      </c>
      <c r="H24" s="133"/>
      <c r="I24" s="133">
        <f t="shared" si="0"/>
        <v>36</v>
      </c>
      <c r="J24" s="133"/>
      <c r="K24" s="133">
        <v>36</v>
      </c>
      <c r="L24" s="12"/>
    </row>
    <row r="25" spans="1:12" ht="15.75" customHeight="1" thickBot="1">
      <c r="A25" s="53"/>
      <c r="B25" s="155"/>
      <c r="C25" s="69"/>
      <c r="D25" s="69"/>
      <c r="E25" s="69"/>
      <c r="F25" s="69"/>
      <c r="G25" s="69"/>
      <c r="H25" s="69"/>
      <c r="I25" s="69"/>
      <c r="J25" s="69"/>
      <c r="K25" s="69"/>
      <c r="L25" s="12"/>
    </row>
    <row r="26" spans="1:12" ht="15.75" customHeight="1">
      <c r="A26" s="53"/>
      <c r="B26" s="155"/>
      <c r="C26" s="69"/>
      <c r="D26" s="69"/>
      <c r="E26" s="69"/>
      <c r="F26" s="69"/>
      <c r="G26" s="69"/>
      <c r="H26" s="69"/>
      <c r="I26" s="69"/>
      <c r="J26" s="69"/>
      <c r="K26" s="69"/>
      <c r="L26" s="19"/>
    </row>
    <row r="27" spans="1:13" ht="25.5" customHeight="1" thickBot="1">
      <c r="A27" s="156" t="s">
        <v>128</v>
      </c>
      <c r="B27" s="157">
        <f>(L35-L34+L33)/L35</f>
        <v>0.8557692307692307</v>
      </c>
      <c r="C27" s="69"/>
      <c r="D27" s="69"/>
      <c r="E27" s="69"/>
      <c r="F27" s="69"/>
      <c r="G27" s="69"/>
      <c r="H27" s="69"/>
      <c r="I27" s="69"/>
      <c r="J27" s="69"/>
      <c r="K27" s="69"/>
      <c r="L27" s="31"/>
      <c r="M27" s="44">
        <f>(5*L30+4*L31+3*L32+L33*L34*2)-2*L5*C35</f>
        <v>116</v>
      </c>
    </row>
    <row r="28" spans="1:13" ht="33.75" customHeight="1" thickBot="1">
      <c r="A28" s="93" t="s">
        <v>121</v>
      </c>
      <c r="B28" s="158">
        <f>M27/M28</f>
        <v>0.32222222222222224</v>
      </c>
      <c r="C28" s="53"/>
      <c r="D28" s="53"/>
      <c r="E28" s="53"/>
      <c r="F28" s="53"/>
      <c r="G28" s="53"/>
      <c r="H28" s="53"/>
      <c r="I28" s="53"/>
      <c r="J28" s="53"/>
      <c r="K28" s="53"/>
      <c r="L28" s="31"/>
      <c r="M28" s="44">
        <f>3*L5*C35</f>
        <v>360</v>
      </c>
    </row>
    <row r="29" spans="1:12" ht="16.5" thickBot="1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1:12" ht="16.5" thickBot="1">
      <c r="A30" s="11"/>
      <c r="B30" s="13" t="s">
        <v>40</v>
      </c>
      <c r="C30" s="12">
        <f aca="true" t="shared" si="1" ref="C30:H30">COUNTIF(C5:C26,5)</f>
        <v>4</v>
      </c>
      <c r="D30" s="12">
        <f t="shared" si="1"/>
        <v>0</v>
      </c>
      <c r="E30" s="12">
        <f t="shared" si="1"/>
        <v>4</v>
      </c>
      <c r="F30" s="12">
        <f t="shared" si="1"/>
        <v>2</v>
      </c>
      <c r="G30" s="12">
        <f t="shared" si="1"/>
        <v>6</v>
      </c>
      <c r="H30" s="12">
        <f t="shared" si="1"/>
        <v>0</v>
      </c>
      <c r="I30" s="12"/>
      <c r="J30" s="12"/>
      <c r="K30" s="12"/>
      <c r="L30" s="24">
        <f>SUM(C30:K30)</f>
        <v>16</v>
      </c>
    </row>
    <row r="31" spans="1:12" ht="16.5" thickBot="1">
      <c r="A31" s="11"/>
      <c r="B31" s="13" t="s">
        <v>41</v>
      </c>
      <c r="C31" s="12">
        <f aca="true" t="shared" si="2" ref="C31:H31">COUNTIF(C5:C26,4)</f>
        <v>13</v>
      </c>
      <c r="D31" s="12">
        <f t="shared" si="2"/>
        <v>11</v>
      </c>
      <c r="E31" s="12">
        <f t="shared" si="2"/>
        <v>7</v>
      </c>
      <c r="F31" s="12">
        <f t="shared" si="2"/>
        <v>6</v>
      </c>
      <c r="G31" s="12">
        <f t="shared" si="2"/>
        <v>8</v>
      </c>
      <c r="H31" s="12">
        <f t="shared" si="2"/>
        <v>12</v>
      </c>
      <c r="I31" s="12"/>
      <c r="J31" s="12"/>
      <c r="K31" s="12"/>
      <c r="L31" s="24">
        <f>SUM(C31:K31)</f>
        <v>57</v>
      </c>
    </row>
    <row r="32" spans="1:12" ht="16.5" thickBot="1">
      <c r="A32" s="11"/>
      <c r="B32" s="13" t="s">
        <v>42</v>
      </c>
      <c r="C32" s="12">
        <f aca="true" t="shared" si="3" ref="C32:H32">COUNTIF(C5:C26,3)</f>
        <v>0</v>
      </c>
      <c r="D32" s="12">
        <f t="shared" si="3"/>
        <v>8</v>
      </c>
      <c r="E32" s="12">
        <f t="shared" si="3"/>
        <v>0</v>
      </c>
      <c r="F32" s="12">
        <f t="shared" si="3"/>
        <v>6</v>
      </c>
      <c r="G32" s="12">
        <f t="shared" si="3"/>
        <v>0</v>
      </c>
      <c r="H32" s="12">
        <f t="shared" si="3"/>
        <v>2</v>
      </c>
      <c r="I32" s="12"/>
      <c r="J32" s="12"/>
      <c r="K32" s="12"/>
      <c r="L32" s="24">
        <f>SUM(C32:K32)</f>
        <v>16</v>
      </c>
    </row>
    <row r="33" spans="1:12" ht="16.5" thickBot="1">
      <c r="A33" s="18"/>
      <c r="B33" s="5" t="s">
        <v>43</v>
      </c>
      <c r="C33" s="19">
        <f aca="true" t="shared" si="4" ref="C33:H33">COUNTIF(C5:C26,2)</f>
        <v>0</v>
      </c>
      <c r="D33" s="19">
        <f t="shared" si="4"/>
        <v>0</v>
      </c>
      <c r="E33" s="19">
        <f t="shared" si="4"/>
        <v>0</v>
      </c>
      <c r="F33" s="19">
        <f t="shared" si="4"/>
        <v>0</v>
      </c>
      <c r="G33" s="19">
        <f t="shared" si="4"/>
        <v>0</v>
      </c>
      <c r="H33" s="19">
        <f t="shared" si="4"/>
        <v>0</v>
      </c>
      <c r="I33" s="19"/>
      <c r="J33" s="19"/>
      <c r="K33" s="19"/>
      <c r="L33" s="24">
        <f>SUM(C33:K33)</f>
        <v>0</v>
      </c>
    </row>
    <row r="34" spans="1:12" ht="16.5" thickBot="1">
      <c r="A34" s="17"/>
      <c r="B34" s="20" t="s">
        <v>116</v>
      </c>
      <c r="C34" s="21">
        <v>3</v>
      </c>
      <c r="D34" s="17">
        <v>1</v>
      </c>
      <c r="E34" s="17"/>
      <c r="F34" s="17">
        <v>5</v>
      </c>
      <c r="G34" s="17">
        <v>6</v>
      </c>
      <c r="H34" s="17"/>
      <c r="I34" s="17"/>
      <c r="J34" s="17"/>
      <c r="K34" s="17"/>
      <c r="L34" s="24">
        <f>SUM(C34:K34)</f>
        <v>15</v>
      </c>
    </row>
    <row r="35" spans="1:12" ht="16.5" thickBot="1">
      <c r="A35" s="11"/>
      <c r="B35" s="13" t="s">
        <v>44</v>
      </c>
      <c r="C35" s="12">
        <f aca="true" t="shared" si="5" ref="C35:H35">SUM(C30:C34)</f>
        <v>20</v>
      </c>
      <c r="D35" s="12">
        <f t="shared" si="5"/>
        <v>20</v>
      </c>
      <c r="E35" s="12">
        <f t="shared" si="5"/>
        <v>11</v>
      </c>
      <c r="F35" s="12">
        <f t="shared" si="5"/>
        <v>19</v>
      </c>
      <c r="G35" s="12">
        <f t="shared" si="5"/>
        <v>20</v>
      </c>
      <c r="H35" s="12">
        <f t="shared" si="5"/>
        <v>14</v>
      </c>
      <c r="I35" s="22">
        <f>SUM(I5:I26)</f>
        <v>566</v>
      </c>
      <c r="J35" s="22">
        <f>SUM(J5:J26)</f>
        <v>0</v>
      </c>
      <c r="K35" s="45">
        <f>SUM(K5:K26)</f>
        <v>566</v>
      </c>
      <c r="L35" s="34">
        <f>SUM(L30:L34)</f>
        <v>104</v>
      </c>
    </row>
    <row r="36" ht="22.5" customHeight="1"/>
    <row r="37" spans="1:2" ht="30.75" customHeight="1">
      <c r="A37" s="49" t="s">
        <v>129</v>
      </c>
      <c r="B37" s="147">
        <f>(L6-I35)/L6</f>
        <v>0.8034722222222223</v>
      </c>
    </row>
    <row r="38" spans="1:9" ht="42.75">
      <c r="A38" s="49" t="s">
        <v>130</v>
      </c>
      <c r="B38" s="147">
        <f>K35/L6</f>
        <v>0.19652777777777777</v>
      </c>
      <c r="E38" s="204" t="s">
        <v>234</v>
      </c>
      <c r="F38" s="205"/>
      <c r="G38" s="205"/>
      <c r="H38" s="205"/>
      <c r="I38" s="206"/>
    </row>
  </sheetData>
  <sheetProtection/>
  <mergeCells count="16">
    <mergeCell ref="H2:H4"/>
    <mergeCell ref="I2:I4"/>
    <mergeCell ref="J2:K2"/>
    <mergeCell ref="J3:J4"/>
    <mergeCell ref="K3:K4"/>
    <mergeCell ref="E38:I38"/>
    <mergeCell ref="A1:A4"/>
    <mergeCell ref="B1:B4"/>
    <mergeCell ref="C1:H1"/>
    <mergeCell ref="I1:K1"/>
    <mergeCell ref="L1:L4"/>
    <mergeCell ref="C2:C4"/>
    <mergeCell ref="D2:D4"/>
    <mergeCell ref="E2:E4"/>
    <mergeCell ref="F2:F4"/>
    <mergeCell ref="G2:G4"/>
  </mergeCells>
  <printOptions/>
  <pageMargins left="0.2362204724409449" right="0.2362204724409449" top="0.7480314960629921" bottom="0.7480314960629921" header="0.31496062992125984" footer="0.31496062992125984"/>
  <pageSetup horizontalDpi="200" verticalDpi="200" orientation="portrait" paperSize="9" scale="9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2013-02-15T03:25:11Z</cp:lastPrinted>
  <dcterms:created xsi:type="dcterms:W3CDTF">1996-10-08T23:32:33Z</dcterms:created>
  <dcterms:modified xsi:type="dcterms:W3CDTF">2013-02-15T04:59:04Z</dcterms:modified>
  <cp:category/>
  <cp:version/>
  <cp:contentType/>
  <cp:contentStatus/>
</cp:coreProperties>
</file>